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defaultThemeVersion="166925"/>
  <mc:AlternateContent xmlns:mc="http://schemas.openxmlformats.org/markup-compatibility/2006">
    <mc:Choice Requires="x15">
      <x15ac:absPath xmlns:x15ac="http://schemas.microsoft.com/office/spreadsheetml/2010/11/ac" url="P:\RHTF\Program Documents\2023 RHTF Specific Documents\"/>
    </mc:Choice>
  </mc:AlternateContent>
  <xr:revisionPtr revIDLastSave="0" documentId="13_ncr:1_{832B0025-914C-40DC-88D2-6F4841AAE7F4}" xr6:coauthVersionLast="47" xr6:coauthVersionMax="47" xr10:uidLastSave="{00000000-0000-0000-0000-000000000000}"/>
  <bookViews>
    <workbookView xWindow="-120" yWindow="-120" windowWidth="29040" windowHeight="15720" tabRatio="891" xr2:uid="{00000000-000D-0000-FFFF-FFFF00000000}"/>
  </bookViews>
  <sheets>
    <sheet name="Cover" sheetId="2" r:id="rId1"/>
    <sheet name="INSTRUCTIONS" sheetId="3" r:id="rId2"/>
    <sheet name="a)Compliance &amp; Underwriting" sheetId="4" r:id="rId3"/>
    <sheet name="b)Setup Checklist" sheetId="5" r:id="rId4"/>
    <sheet name="1)Project Summary " sheetId="6" r:id="rId5"/>
    <sheet name="2)Repair Scope" sheetId="13" r:id="rId6"/>
    <sheet name="3)Sources &amp; Uses" sheetId="1" r:id="rId7"/>
    <sheet name="4)Owner Income" sheetId="7" r:id="rId8"/>
    <sheet name="KHC Internal" sheetId="9" r:id="rId9"/>
    <sheet name="2023 RHTF Eligible Counties" sheetId="27" r:id="rId10"/>
    <sheet name="RHTF Income Limits eff 6-1-26" sheetId="29" r:id="rId11"/>
    <sheet name="PCR Cover" sheetId="11" r:id="rId12"/>
    <sheet name="PCR a)Checklist" sheetId="18" r:id="rId13"/>
    <sheet name="PCR 1)Repair Scope" sheetId="15" r:id="rId14"/>
    <sheet name="PCR 2)Sources &amp; Uses " sheetId="16" r:id="rId15"/>
    <sheet name="PCR KHC Internal" sheetId="20" r:id="rId16"/>
  </sheets>
  <externalReferences>
    <externalReference r:id="rId17"/>
    <externalReference r:id="rId18"/>
    <externalReference r:id="rId19"/>
    <externalReference r:id="rId20"/>
    <externalReference r:id="rId21"/>
    <externalReference r:id="rId22"/>
  </externalReferences>
  <definedNames>
    <definedName name="_xlnm._FilterDatabase" localSheetId="9" hidden="1">'2023 RHTF Eligible Counties'!$A$4:$C$33</definedName>
    <definedName name="buyer" localSheetId="9">'[1]1)Project Summary '!$G$12</definedName>
    <definedName name="buyer">'1)Project Summary '!$G$10</definedName>
    <definedName name="city" localSheetId="9">'[1]1)Project Summary '!$F$7</definedName>
    <definedName name="city">'1)Project Summary '!$F$7</definedName>
    <definedName name="closeout" localSheetId="9">'[1]PCR Cover'!$B$3</definedName>
    <definedName name="closeout">'PCR Cover'!$B$3</definedName>
    <definedName name="Constr" localSheetId="9">'[1]1)Project Summary '!$J$19</definedName>
    <definedName name="Constr">'1)Project Summary '!$J$14</definedName>
    <definedName name="county" localSheetId="9">'[1]1)Project Summary '!$S$6</definedName>
    <definedName name="county">'1)Project Summary '!$S$6</definedName>
    <definedName name="developer" localSheetId="9">'[1]1)Project Summary '!$H$5</definedName>
    <definedName name="developer">'1)Project Summary '!$H$5</definedName>
    <definedName name="DevFee" localSheetId="9">'[1]2)TDC'!$E$91</definedName>
    <definedName name="DevFee">'[2]2)TDC'!$E$90</definedName>
    <definedName name="EFixed" localSheetId="9">[3]Rates!$D$25</definedName>
    <definedName name="EFixed">[4]Rates!$D$25</definedName>
    <definedName name="EHeat.AP0" localSheetId="9">[3]Heat_AC_Apartment!$F$5</definedName>
    <definedName name="EHeat.AP0">[4]Heat_AC_Apartment!$F$5</definedName>
    <definedName name="EHeat.AP1" localSheetId="9">[3]Heat_AC_Apartment!$F$25</definedName>
    <definedName name="EHeat.AP1">[4]Heat_AC_Apartment!$F$25</definedName>
    <definedName name="EHeat.AP2" localSheetId="9">[3]Heat_AC_Apartment!$F$45</definedName>
    <definedName name="EHeat.AP2">[4]Heat_AC_Apartment!$F$45</definedName>
    <definedName name="EHeat.AP3" localSheetId="9">[3]Heat_AC_Apartment!$F$65</definedName>
    <definedName name="EHeat.AP3">[4]Heat_AC_Apartment!$F$65</definedName>
    <definedName name="EHeat.AP4" localSheetId="9">[3]Heat_AC_Apartment!$F$85</definedName>
    <definedName name="EHeat.AP4">[4]Heat_AC_Apartment!$F$85</definedName>
    <definedName name="EHeat.AP5" localSheetId="9">[3]Heat_AC_Apartment!$F$105</definedName>
    <definedName name="EHeat.AP5">[4]Heat_AC_Apartment!$F$105</definedName>
    <definedName name="EHeat.DP0" localSheetId="9">[3]Heat_AC_Duplex!$F$5</definedName>
    <definedName name="EHeat.DP0">[4]Heat_AC_Duplex!$F$5</definedName>
    <definedName name="EHeat.DP1" localSheetId="9">[3]Heat_AC_Duplex!$F$25</definedName>
    <definedName name="EHeat.DP1">[4]Heat_AC_Duplex!$F$25</definedName>
    <definedName name="EHeat.DP2" localSheetId="9">[3]Heat_AC_Duplex!$F$45</definedName>
    <definedName name="EHeat.DP2">[4]Heat_AC_Duplex!$F$45</definedName>
    <definedName name="EHeat.DP3" localSheetId="9">[3]Heat_AC_Duplex!$F$65</definedName>
    <definedName name="EHeat.DP3">[4]Heat_AC_Duplex!$F$65</definedName>
    <definedName name="EHeat.DP4" localSheetId="9">[3]Heat_AC_Duplex!$F$85</definedName>
    <definedName name="EHeat.DP4">[4]Heat_AC_Duplex!$F$85</definedName>
    <definedName name="EHeat.DP5" localSheetId="9">[3]Heat_AC_Duplex!$F$105</definedName>
    <definedName name="EHeat.DP5">[4]Heat_AC_Duplex!$F$105</definedName>
    <definedName name="EHeat.SF0" localSheetId="9">[3]Heat_AC_Single_Family!$F$5</definedName>
    <definedName name="EHeat.SF0">[4]Heat_AC_Single_Family!$F$5</definedName>
    <definedName name="EHeat.SF1" localSheetId="9">[3]Heat_AC_Single_Family!$F$25</definedName>
    <definedName name="EHeat.SF1">[4]Heat_AC_Single_Family!$F$25</definedName>
    <definedName name="EHeat.SF2" localSheetId="9">[3]Heat_AC_Single_Family!$F$45</definedName>
    <definedName name="EHeat.SF2">[4]Heat_AC_Single_Family!$F$45</definedName>
    <definedName name="EHeat.SF3" localSheetId="9">[3]Heat_AC_Single_Family!$F$65</definedName>
    <definedName name="EHeat.SF3">[4]Heat_AC_Single_Family!$F$65</definedName>
    <definedName name="EHeat.SF4" localSheetId="9">[3]Heat_AC_Single_Family!$F$85</definedName>
    <definedName name="EHeat.SF4">[4]Heat_AC_Single_Family!$F$85</definedName>
    <definedName name="EHeat.SF5" localSheetId="9">[3]Heat_AC_Single_Family!$F$105</definedName>
    <definedName name="EHeat.SF5">[4]Heat_AC_Single_Family!$F$105</definedName>
    <definedName name="EHeat.Tier1" localSheetId="9">[3]Rates!$D$20</definedName>
    <definedName name="EHeat.Tier1">[4]Rates!$D$20</definedName>
    <definedName name="ETax" localSheetId="9">[3]Rates!$D$27</definedName>
    <definedName name="ETax">[4]Rates!$D$27</definedName>
    <definedName name="file" localSheetId="4">'[5]0)Compliance Info'!$B$1</definedName>
    <definedName name="file" localSheetId="9">'[1]a)Compliance &amp; Underwriting'!$B$1</definedName>
    <definedName name="file">'a)Compliance &amp; Underwriting'!$B$1</definedName>
    <definedName name="GHeat.AP0" localSheetId="9">[3]Heat_AC_Apartment!$E$5</definedName>
    <definedName name="GHeat.AP0">[4]Heat_AC_Apartment!$E$5</definedName>
    <definedName name="GHeat.AP1" localSheetId="9">[3]Heat_AC_Apartment!$E$25</definedName>
    <definedName name="GHeat.AP1">[4]Heat_AC_Apartment!$E$25</definedName>
    <definedName name="GHeat.AP2" localSheetId="9">[3]Heat_AC_Apartment!$E$45</definedName>
    <definedName name="GHeat.AP2">[4]Heat_AC_Apartment!$E$45</definedName>
    <definedName name="GHeat.AP3" localSheetId="9">[3]Heat_AC_Apartment!$E$65</definedName>
    <definedName name="GHeat.AP3">[4]Heat_AC_Apartment!$E$65</definedName>
    <definedName name="GHeat.AP4" localSheetId="9">[3]Heat_AC_Apartment!$E$85</definedName>
    <definedName name="GHeat.AP4">[4]Heat_AC_Apartment!$E$85</definedName>
    <definedName name="GHeat.AP5" localSheetId="9">[3]Heat_AC_Apartment!$E$105</definedName>
    <definedName name="GHeat.AP5">[4]Heat_AC_Apartment!$E$105</definedName>
    <definedName name="GHeat.DP0" localSheetId="9">[3]Heat_AC_Duplex!$E$5</definedName>
    <definedName name="GHeat.DP0">[4]Heat_AC_Duplex!$E$5</definedName>
    <definedName name="GHeat.DP1" localSheetId="9">[3]Heat_AC_Duplex!$E$25</definedName>
    <definedName name="GHeat.DP1">[4]Heat_AC_Duplex!$E$25</definedName>
    <definedName name="GHeat.DP2" localSheetId="9">[3]Heat_AC_Duplex!$E$45</definedName>
    <definedName name="GHeat.DP2">[4]Heat_AC_Duplex!$E$45</definedName>
    <definedName name="GHeat.DP3" localSheetId="9">[3]Heat_AC_Duplex!$E$65</definedName>
    <definedName name="GHeat.DP3">[4]Heat_AC_Duplex!$E$65</definedName>
    <definedName name="GHeat.DP4" localSheetId="9">[3]Heat_AC_Duplex!$E$85</definedName>
    <definedName name="GHeat.DP4">[4]Heat_AC_Duplex!$E$85</definedName>
    <definedName name="GHeat.DP5" localSheetId="9">[3]Heat_AC_Duplex!$E$105</definedName>
    <definedName name="GHeat.DP5">[4]Heat_AC_Duplex!$E$105</definedName>
    <definedName name="GHeat.Purch" localSheetId="9">[3]Rates!$D$5</definedName>
    <definedName name="GHeat.Purch">[4]Rates!$D$5</definedName>
    <definedName name="GHeat.SF0" localSheetId="9">[3]Heat_AC_Single_Family!$E$5</definedName>
    <definedName name="GHeat.SF0">[4]Heat_AC_Single_Family!$E$5</definedName>
    <definedName name="GHeat.SF1" localSheetId="9">[3]Heat_AC_Single_Family!$E$25</definedName>
    <definedName name="GHeat.SF1">[4]Heat_AC_Single_Family!$E$25</definedName>
    <definedName name="GHeat.SF2" localSheetId="9">[3]Heat_AC_Single_Family!$E$45</definedName>
    <definedName name="GHeat.SF2">[4]Heat_AC_Single_Family!$E$45</definedName>
    <definedName name="GHeat.SF3" localSheetId="9">[3]Heat_AC_Single_Family!$E$65</definedName>
    <definedName name="GHeat.SF3">[4]Heat_AC_Single_Family!$E$65</definedName>
    <definedName name="GHeat.SF4" localSheetId="9">[3]Heat_AC_Single_Family!$E$85</definedName>
    <definedName name="GHeat.SF4">[4]Heat_AC_Single_Family!$E$85</definedName>
    <definedName name="GHeat.SF5" localSheetId="9">[3]Heat_AC_Single_Family!$E$105</definedName>
    <definedName name="GHeat.SF5">[4]Heat_AC_Single_Family!$E$105</definedName>
    <definedName name="GHeat.Tier1" localSheetId="9">[3]Rates!$D$7</definedName>
    <definedName name="GHeat.Tier1">[4]Rates!$D$7</definedName>
    <definedName name="GHeat.Tier2" localSheetId="9">[3]Rates!$D$8</definedName>
    <definedName name="GHeat.Tier2">[4]Rates!$D$8</definedName>
    <definedName name="GTax" localSheetId="9">[3]Rates!$D$14</definedName>
    <definedName name="GTax">[4]Rates!$D$14</definedName>
    <definedName name="HardCosts" localSheetId="9">'[1]2)TDC'!$F$68</definedName>
    <definedName name="HardCosts">'[6]2)TDC'!$F$68</definedName>
    <definedName name="HHsize" localSheetId="9">'[1]1)Project Summary '!$G$13</definedName>
    <definedName name="HHsize">'1)Project Summary '!$V$10</definedName>
    <definedName name="HomePrice" localSheetId="9">'[1]2)TDC'!$F$16</definedName>
    <definedName name="HomePrice">'[2]2)TDC'!$F$16</definedName>
    <definedName name="IDISNum" localSheetId="9">'[1]KHC Internal'!$C$9</definedName>
    <definedName name="IDISNum" localSheetId="15">'PCR KHC Internal'!$C$9</definedName>
    <definedName name="IDISNum">'KHC Internal'!$C$9</definedName>
    <definedName name="OHeat.AP0" localSheetId="9">[3]Heat_AC_Apartment!$G$5</definedName>
    <definedName name="OHeat.AP0">[4]Heat_AC_Apartment!$G$5</definedName>
    <definedName name="OHeat.AP1" localSheetId="9">[3]Heat_AC_Apartment!$G$25</definedName>
    <definedName name="OHeat.AP1">[4]Heat_AC_Apartment!$G$25</definedName>
    <definedName name="OHeat.AP2" localSheetId="9">[3]Heat_AC_Apartment!$G$45</definedName>
    <definedName name="OHeat.AP2">[4]Heat_AC_Apartment!$G$45</definedName>
    <definedName name="OHeat.AP3" localSheetId="9">[3]Heat_AC_Apartment!$G$65</definedName>
    <definedName name="OHeat.AP3">[4]Heat_AC_Apartment!$G$65</definedName>
    <definedName name="OHeat.AP4" localSheetId="9">[3]Heat_AC_Apartment!$G$85</definedName>
    <definedName name="OHeat.AP4">[4]Heat_AC_Apartment!$G$85</definedName>
    <definedName name="OHeat.AP5" localSheetId="9">[3]Heat_AC_Apartment!$G$105</definedName>
    <definedName name="OHeat.AP5">[4]Heat_AC_Apartment!$G$105</definedName>
    <definedName name="OHeat.DP0" localSheetId="9">[3]Heat_AC_Duplex!$G$5</definedName>
    <definedName name="OHeat.DP0">[4]Heat_AC_Duplex!$G$5</definedName>
    <definedName name="OHeat.DP1" localSheetId="9">[3]Heat_AC_Duplex!$G$25</definedName>
    <definedName name="OHeat.DP1">[4]Heat_AC_Duplex!$G$25</definedName>
    <definedName name="OHeat.DP2" localSheetId="9">[3]Heat_AC_Duplex!$G$45</definedName>
    <definedName name="OHeat.DP2">[4]Heat_AC_Duplex!$G$45</definedName>
    <definedName name="OHeat.DP3" localSheetId="9">[3]Heat_AC_Duplex!$G$65</definedName>
    <definedName name="OHeat.DP3">[4]Heat_AC_Duplex!$G$65</definedName>
    <definedName name="OHeat.DP4" localSheetId="9">[3]Heat_AC_Duplex!$G$85</definedName>
    <definedName name="OHeat.DP4">[4]Heat_AC_Duplex!$G$85</definedName>
    <definedName name="OHeat.DP5" localSheetId="9">[3]Heat_AC_Duplex!$G$105</definedName>
    <definedName name="OHeat.DP5">[4]Heat_AC_Duplex!$G$105</definedName>
    <definedName name="OHeat.SF0" localSheetId="9">[3]Heat_AC_Single_Family!$G$5</definedName>
    <definedName name="OHeat.SF0">[4]Heat_AC_Single_Family!$G$5</definedName>
    <definedName name="OHeat.SF1" localSheetId="9">[3]Heat_AC_Single_Family!$G$25</definedName>
    <definedName name="OHeat.SF1">[4]Heat_AC_Single_Family!$G$25</definedName>
    <definedName name="OHeat.SF2" localSheetId="9">[3]Heat_AC_Single_Family!$G$45</definedName>
    <definedName name="OHeat.SF2">[4]Heat_AC_Single_Family!$G$45</definedName>
    <definedName name="OHeat.SF3" localSheetId="9">[3]Heat_AC_Single_Family!$G$65</definedName>
    <definedName name="OHeat.SF3">[4]Heat_AC_Single_Family!$G$65</definedName>
    <definedName name="OHeat.SF4" localSheetId="9">[3]Heat_AC_Single_Family!$G$85</definedName>
    <definedName name="OHeat.SF4">[4]Heat_AC_Single_Family!$G$85</definedName>
    <definedName name="OHeat.SF5" localSheetId="9">[3]Heat_AC_Single_Family!$G$105</definedName>
    <definedName name="OHeat.SF5">[4]Heat_AC_Single_Family!$G$105</definedName>
    <definedName name="OPurch" localSheetId="9">[3]Rates!$D$30</definedName>
    <definedName name="OPurch">[4]Rates!$D$30</definedName>
    <definedName name="_xlnm.Print_Area" localSheetId="4">'1)Project Summary '!$A$1:$W$79</definedName>
    <definedName name="_xlnm.Print_Area" localSheetId="5">'2)Repair Scope'!$B$1:$H$68</definedName>
    <definedName name="_xlnm.Print_Area" localSheetId="6">'3)Sources &amp; Uses'!$B$1:$J$40</definedName>
    <definedName name="_xlnm.Print_Area" localSheetId="7">'4)Owner Income'!$B$1:$K$41</definedName>
    <definedName name="_xlnm.Print_Area" localSheetId="2">'a)Compliance &amp; Underwriting'!$B$1:$H$24</definedName>
    <definedName name="_xlnm.Print_Area" localSheetId="3">'b)Setup Checklist'!$A$1:$M$43</definedName>
    <definedName name="_xlnm.Print_Area" localSheetId="1">INSTRUCTIONS!$B$1:$F$47</definedName>
    <definedName name="_xlnm.Print_Area" localSheetId="8">'KHC Internal'!$A$1:$J$41</definedName>
    <definedName name="_xlnm.Print_Area" localSheetId="13">'PCR 1)Repair Scope'!$A$1:$I$59</definedName>
    <definedName name="_xlnm.Print_Area" localSheetId="14">'PCR 2)Sources &amp; Uses '!$B$1:$P$44</definedName>
    <definedName name="_xlnm.Print_Area" localSheetId="12">'PCR a)Checklist'!$A$1:$M$34</definedName>
    <definedName name="_xlnm.Print_Area" localSheetId="15">'PCR KHC Internal'!$A$1:$J$26</definedName>
    <definedName name="_xlnm.Print_Area" localSheetId="10">'RHTF Income Limits eff 6-1-26'!$A$1:$J$131</definedName>
    <definedName name="_xlnm.Print_Titles" localSheetId="5">'2)Repair Scope'!$7:$7</definedName>
    <definedName name="_xlnm.Print_Titles" localSheetId="13">'PCR 1)Repair Scope'!$10:$10</definedName>
    <definedName name="_xlnm.Print_Titles" localSheetId="10">'RHTF Income Limits eff 6-1-26'!$4:$5</definedName>
    <definedName name="proj" localSheetId="9">'[1]1)Project Summary '!$G$6</definedName>
    <definedName name="proj">'1)Project Summary '!$G$6</definedName>
    <definedName name="ProjNum" localSheetId="9">'[1]1)Project Summary '!$H$16</definedName>
    <definedName name="ProjNum">'1)Project Summary '!$R$12</definedName>
    <definedName name="Range.0BR" localSheetId="9">[3]Other_Costs!$C$25</definedName>
    <definedName name="Range.0BR">[4]Other_Costs!$C$25</definedName>
    <definedName name="Range.1BR" localSheetId="9">[3]Other_Costs!$D$25</definedName>
    <definedName name="Range.1BR">[4]Other_Costs!$D$25</definedName>
    <definedName name="Range.2BR" localSheetId="9">[3]Other_Costs!$E$25</definedName>
    <definedName name="Range.2BR">[4]Other_Costs!$E$25</definedName>
    <definedName name="Range.3BR" localSheetId="9">[3]Other_Costs!$F$25</definedName>
    <definedName name="Range.3BR">[4]Other_Costs!$F$25</definedName>
    <definedName name="Range.4BR" localSheetId="9">[3]Other_Costs!$G$25</definedName>
    <definedName name="Range.4BR">[4]Other_Costs!$G$25</definedName>
    <definedName name="Range.5BR" localSheetId="9">[3]Other_Costs!$H$25</definedName>
    <definedName name="Range.5BR">[4]Other_Costs!$H$25</definedName>
    <definedName name="Refrig.0BR" localSheetId="9">[3]Other_Costs!$C$26</definedName>
    <definedName name="Refrig.0BR">[4]Other_Costs!$C$26</definedName>
    <definedName name="Refrig.1BR" localSheetId="9">[3]Other_Costs!$D$26</definedName>
    <definedName name="Refrig.1BR">[4]Other_Costs!$D$26</definedName>
    <definedName name="Refrig.2BR" localSheetId="9">[3]Other_Costs!$E$26</definedName>
    <definedName name="Refrig.2BR">[4]Other_Costs!$E$26</definedName>
    <definedName name="Refrig.3BR" localSheetId="9">[3]Other_Costs!$F$26</definedName>
    <definedName name="Refrig.3BR">[4]Other_Costs!$F$26</definedName>
    <definedName name="Refrig.4BR" localSheetId="9">[3]Other_Costs!$G$26</definedName>
    <definedName name="Refrig.4BR">[4]Other_Costs!$G$26</definedName>
    <definedName name="Refrig.5BR" localSheetId="9">[3]Other_Costs!$H$26</definedName>
    <definedName name="Refrig.5BR">[4]Other_Costs!$H$26</definedName>
    <definedName name="SCost.0BR" localSheetId="9">[3]Other_Costs!$C$21</definedName>
    <definedName name="SCost.0BR">[4]Other_Costs!$C$21</definedName>
    <definedName name="SCost.1BR" localSheetId="9">[3]Other_Costs!$D$21</definedName>
    <definedName name="SCost.1BR">[4]Other_Costs!$D$21</definedName>
    <definedName name="SCost.2BR" localSheetId="9">[3]Other_Costs!$E$21</definedName>
    <definedName name="SCost.2BR">[4]Other_Costs!$E$21</definedName>
    <definedName name="SCost.3BR" localSheetId="9">[3]Other_Costs!$F$21</definedName>
    <definedName name="SCost.3BR">[4]Other_Costs!$F$21</definedName>
    <definedName name="SCost.4BR" localSheetId="9">[3]Other_Costs!$G$21</definedName>
    <definedName name="SCost.4BR">[4]Other_Costs!$G$21</definedName>
    <definedName name="SCost.5BR" localSheetId="9">[3]Other_Costs!$H$21</definedName>
    <definedName name="SCost.5BR">[4]Other_Costs!$H$21</definedName>
    <definedName name="SCost.SF0" localSheetId="9">[3]Other_Costs!$C$12</definedName>
    <definedName name="SCost.SF0">[4]Other_Costs!$C$12</definedName>
    <definedName name="SCost.SF1" localSheetId="9">[3]Other_Costs!$D$12</definedName>
    <definedName name="SCost.SF1">[4]Other_Costs!$D$12</definedName>
    <definedName name="SCost.SF2" localSheetId="9">[3]Other_Costs!$E$12</definedName>
    <definedName name="SCost.SF2">[4]Other_Costs!$E$12</definedName>
    <definedName name="SCost.SF3" localSheetId="9">[3]Other_Costs!$F$12</definedName>
    <definedName name="SCost.SF3">[4]Other_Costs!$F$12</definedName>
    <definedName name="SCost.SF4" localSheetId="9">[3]Other_Costs!$G$12</definedName>
    <definedName name="SCost.SF4">[4]Other_Costs!$G$12</definedName>
    <definedName name="SCost.SF5" localSheetId="9">[3]Other_Costs!$H$12</definedName>
    <definedName name="SCost.SF5">[4]Other_Costs!$H$12</definedName>
    <definedName name="sqft" localSheetId="9">'[1]1)Project Summary '!$J$18</definedName>
    <definedName name="SqFt" localSheetId="13">'3)Sources &amp; Uses'!#REF!</definedName>
    <definedName name="SqFt" localSheetId="14">'PCR 2)Sources &amp; Uses '!#REF!</definedName>
    <definedName name="SqFt" localSheetId="12">'3)Sources &amp; Uses'!#REF!</definedName>
    <definedName name="SqFt" localSheetId="15">'3)Sources &amp; Uses'!#REF!</definedName>
    <definedName name="SqFt">'3)Sources &amp; Uses'!#REF!</definedName>
    <definedName name="TDC" localSheetId="9">'[1]2)TDC'!$F$93</definedName>
    <definedName name="tdc" localSheetId="14">'PCR 2)Sources &amp; Uses '!$F$24</definedName>
    <definedName name="tdc">'3)Sources &amp; Uses'!$F$23</definedName>
    <definedName name="UECook.0BR" localSheetId="9">[3]Usage!$F$12</definedName>
    <definedName name="UECook.0BR">[4]Usage!$F$12</definedName>
    <definedName name="UECook.1BR" localSheetId="9">[3]Usage!$G$12</definedName>
    <definedName name="UECook.1BR">[4]Usage!$G$12</definedName>
    <definedName name="UECook.2BR" localSheetId="9">[3]Usage!$H$12</definedName>
    <definedName name="UECook.2BR">[4]Usage!$H$12</definedName>
    <definedName name="UECook.3BR" localSheetId="9">[3]Usage!$I$12</definedName>
    <definedName name="UECook.3BR">[4]Usage!$I$12</definedName>
    <definedName name="UECook.4BR" localSheetId="9">[3]Usage!$J$12</definedName>
    <definedName name="UECook.4BR">[4]Usage!$J$12</definedName>
    <definedName name="UECook.5BR" localSheetId="9">[3]Usage!$K$12</definedName>
    <definedName name="UECook.5BR">[4]Usage!$K$12</definedName>
    <definedName name="UEHwat.0BR" localSheetId="9">[3]Usage!$F$13</definedName>
    <definedName name="UEHwat.0BR">[4]Usage!$F$13</definedName>
    <definedName name="UEHwat.1BR" localSheetId="9">[3]Usage!$G$13</definedName>
    <definedName name="UEHwat.1BR">[4]Usage!$G$13</definedName>
    <definedName name="UEHwat.2BR" localSheetId="9">[3]Usage!$H$13</definedName>
    <definedName name="UEHwat.2BR">[4]Usage!$H$13</definedName>
    <definedName name="UEHwat.3BR" localSheetId="9">[3]Usage!$I$13</definedName>
    <definedName name="UEHwat.3BR">[4]Usage!$I$13</definedName>
    <definedName name="UEHwat.4BR" localSheetId="9">[3]Usage!$J$13</definedName>
    <definedName name="UEHwat.4BR">[4]Usage!$J$13</definedName>
    <definedName name="UEHwat.5BR" localSheetId="9">[3]Usage!$K$13</definedName>
    <definedName name="UEHwat.5BR">[4]Usage!$K$13</definedName>
    <definedName name="UELight.0BR" localSheetId="9">[3]Usage!$F$11</definedName>
    <definedName name="UELight.0BR">[4]Usage!$F$11</definedName>
    <definedName name="UELight.1BR" localSheetId="9">[3]Usage!$G$11</definedName>
    <definedName name="UELight.1BR">[4]Usage!$G$11</definedName>
    <definedName name="UELight.2BR" localSheetId="9">[3]Usage!$H$11</definedName>
    <definedName name="UELight.2BR">[4]Usage!$H$11</definedName>
    <definedName name="UELight.3BR" localSheetId="9">[3]Usage!$I$11</definedName>
    <definedName name="UELight.3BR">[4]Usage!$I$11</definedName>
    <definedName name="UELight.4BR" localSheetId="9">[3]Usage!$J$11</definedName>
    <definedName name="UELight.4BR">[4]Usage!$J$11</definedName>
    <definedName name="UELight.5BR" localSheetId="9">[3]Usage!$K$11</definedName>
    <definedName name="UELight.5BR">[4]Usage!$K$11</definedName>
    <definedName name="UGCook.0BR" localSheetId="9">[3]Usage!$F$18</definedName>
    <definedName name="UGCook.0BR">[4]Usage!$F$18</definedName>
    <definedName name="UGCook.1BR" localSheetId="9">[3]Usage!$G$18</definedName>
    <definedName name="UGCook.1BR">[4]Usage!$G$18</definedName>
    <definedName name="UGCook.2BR" localSheetId="9">[3]Usage!$H$18</definedName>
    <definedName name="UGCook.2BR">[4]Usage!$H$18</definedName>
    <definedName name="UGCook.3BR" localSheetId="9">[3]Usage!$I$18</definedName>
    <definedName name="UGCook.3BR">[4]Usage!$I$18</definedName>
    <definedName name="UGCook.4BR" localSheetId="9">[3]Usage!$J$18</definedName>
    <definedName name="UGCook.4BR">[4]Usage!$J$18</definedName>
    <definedName name="UGCook.5BR" localSheetId="9">[3]Usage!$K$18</definedName>
    <definedName name="UGCook.5BR">[4]Usage!$K$18</definedName>
    <definedName name="UGHwat.0BR" localSheetId="9">[3]Usage!$F$19</definedName>
    <definedName name="UGHwat.0BR">[4]Usage!$F$19</definedName>
    <definedName name="UGHwat.1BR" localSheetId="9">[3]Usage!$G$19</definedName>
    <definedName name="UGHwat.1BR">[4]Usage!$G$19</definedName>
    <definedName name="UGHwat.2BR" localSheetId="9">[3]Usage!$H$19</definedName>
    <definedName name="UGHwat.2BR">[4]Usage!$H$19</definedName>
    <definedName name="UGHwat.3BR" localSheetId="9">[3]Usage!$I$19</definedName>
    <definedName name="UGHwat.3BR">[4]Usage!$I$19</definedName>
    <definedName name="UGHwat.4BR" localSheetId="9">[3]Usage!$J$19</definedName>
    <definedName name="UGHwat.4BR">[4]Usage!$J$19</definedName>
    <definedName name="UGHwat.5BR" localSheetId="9">[3]Usage!$K$19</definedName>
    <definedName name="UGHwat.5BR">[4]Usage!$K$19</definedName>
    <definedName name="UOHwat.0BR" localSheetId="9">[3]Usage!$F$23</definedName>
    <definedName name="UOHwat.0BR">[4]Usage!$F$23</definedName>
    <definedName name="UOHwat.1BR" localSheetId="9">[3]Usage!$G$23</definedName>
    <definedName name="UOHwat.1BR">[4]Usage!$G$23</definedName>
    <definedName name="UOHwat.2BR" localSheetId="9">[3]Usage!$H$23</definedName>
    <definedName name="UOHwat.2BR">[4]Usage!$H$23</definedName>
    <definedName name="UOHwat.3BR" localSheetId="9">[3]Usage!$I$23</definedName>
    <definedName name="UOHwat.3BR">[4]Usage!$I$23</definedName>
    <definedName name="UOHwat.4BR" localSheetId="9">[3]Usage!$J$23</definedName>
    <definedName name="UOHwat.4BR">[4]Usage!$J$23</definedName>
    <definedName name="UOHwat.5BR" localSheetId="9">[3]Usage!$K$23</definedName>
    <definedName name="UOHwat.5BR">[4]Usage!$K$23</definedName>
    <definedName name="WCostCity.0BR" localSheetId="9">[3]Other_Costs!$C$19</definedName>
    <definedName name="WCostCity.0BR">[4]Other_Costs!$C$19</definedName>
    <definedName name="WCostCity.1BR" localSheetId="9">[3]Other_Costs!$D$19</definedName>
    <definedName name="WCostCity.1BR">[4]Other_Costs!$D$19</definedName>
    <definedName name="WCostCity.2BR" localSheetId="9">[3]Other_Costs!$E$19</definedName>
    <definedName name="WCostCity.2BR">[4]Other_Costs!$E$19</definedName>
    <definedName name="WCostCity.3BR" localSheetId="9">[3]Other_Costs!$F$19</definedName>
    <definedName name="WCostCity.3BR">[4]Other_Costs!$F$19</definedName>
    <definedName name="WCostCity.4BR" localSheetId="9">[3]Other_Costs!$G$19</definedName>
    <definedName name="WCostCity.4BR">[4]Other_Costs!$G$19</definedName>
    <definedName name="WCostCity.5BR" localSheetId="9">[3]Other_Costs!$H$19</definedName>
    <definedName name="WCostCity.5BR">[4]Other_Costs!$H$19</definedName>
    <definedName name="WCostCity.SF0" localSheetId="9">[3]Other_Costs!$C$10</definedName>
    <definedName name="WCostCity.SF0">[4]Other_Costs!$C$10</definedName>
    <definedName name="WCostCity.SF1" localSheetId="9">[3]Other_Costs!$D$10</definedName>
    <definedName name="WCostCity.SF1">[4]Other_Costs!$D$10</definedName>
    <definedName name="WCostCity.SF2" localSheetId="9">[3]Other_Costs!$E$10</definedName>
    <definedName name="WCostCity.SF2">[4]Other_Costs!$E$10</definedName>
    <definedName name="WCostCity.SF3" localSheetId="9">[3]Other_Costs!$F$10</definedName>
    <definedName name="WCostCity.SF3">[4]Other_Costs!$F$10</definedName>
    <definedName name="WCostCity.SF4" localSheetId="9">[3]Other_Costs!$G$10</definedName>
    <definedName name="WCostCity.SF4">[4]Other_Costs!$G$10</definedName>
    <definedName name="WCostCity.SF5" localSheetId="9">[3]Other_Costs!$H$10</definedName>
    <definedName name="WCostCity.SF5">[4]Other_Costs!$H$10</definedName>
    <definedName name="zip" localSheetId="9">'[1]1)Project Summary '!$N$7</definedName>
    <definedName name="zip">'1)Project Summary '!$N$7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9" l="1"/>
  <c r="C29" i="9"/>
  <c r="C28" i="9"/>
  <c r="J8" i="1"/>
  <c r="I29" i="1"/>
  <c r="I30" i="1"/>
  <c r="I28" i="1"/>
  <c r="C17" i="20"/>
  <c r="N31" i="16"/>
  <c r="N32" i="16"/>
  <c r="N33" i="16"/>
  <c r="F22" i="16"/>
  <c r="N22" i="16" s="1"/>
  <c r="O22" i="16" s="1"/>
  <c r="F21" i="16"/>
  <c r="N21" i="16" s="1"/>
  <c r="O21" i="16" s="1"/>
  <c r="F20" i="16"/>
  <c r="N20" i="16" s="1"/>
  <c r="O20" i="16" s="1"/>
  <c r="C20" i="16"/>
  <c r="C21" i="16"/>
  <c r="C22" i="16"/>
  <c r="F34" i="16"/>
  <c r="F33" i="16"/>
  <c r="F32" i="16"/>
  <c r="F31" i="16"/>
  <c r="F30" i="16"/>
  <c r="F29" i="16"/>
  <c r="C30" i="16"/>
  <c r="C31" i="16"/>
  <c r="C32" i="16"/>
  <c r="C33" i="16"/>
  <c r="C34" i="16"/>
  <c r="C29" i="16"/>
  <c r="C41" i="9"/>
  <c r="C40" i="9"/>
  <c r="C39" i="9"/>
  <c r="C38" i="9"/>
  <c r="C37" i="9"/>
  <c r="C36" i="9"/>
  <c r="C35" i="9"/>
  <c r="C34" i="9"/>
  <c r="C33" i="9"/>
  <c r="C32" i="9"/>
  <c r="C31" i="9"/>
  <c r="C30" i="9"/>
  <c r="C27" i="9"/>
  <c r="C26" i="9"/>
  <c r="I25" i="9"/>
  <c r="I26" i="9"/>
  <c r="J36" i="7"/>
  <c r="I113" i="1"/>
  <c r="I91" i="1"/>
  <c r="I66" i="1"/>
  <c r="I51" i="1"/>
  <c r="Y17" i="6"/>
  <c r="Y16" i="6"/>
  <c r="C14" i="4"/>
  <c r="G10" i="16" l="1"/>
  <c r="G9" i="16"/>
  <c r="G8" i="16"/>
  <c r="D50" i="15"/>
  <c r="G50" i="15" s="1"/>
  <c r="H50" i="15" s="1"/>
  <c r="F53" i="13"/>
  <c r="E52" i="13"/>
  <c r="H52" i="13" s="1"/>
  <c r="D49" i="15" l="1"/>
  <c r="G49" i="15" s="1"/>
  <c r="H49" i="15" s="1"/>
  <c r="F14" i="9" l="1"/>
  <c r="C9" i="9"/>
  <c r="C7" i="2" l="1"/>
  <c r="H20" i="20" l="1"/>
  <c r="C5" i="20"/>
  <c r="C4" i="20"/>
  <c r="A2" i="20"/>
  <c r="B2" i="20"/>
  <c r="C23" i="20"/>
  <c r="C22" i="20"/>
  <c r="H15" i="20"/>
  <c r="E15" i="20"/>
  <c r="C15" i="20"/>
  <c r="C14" i="20"/>
  <c r="F13" i="20"/>
  <c r="H12" i="20"/>
  <c r="F12" i="20"/>
  <c r="D12" i="20"/>
  <c r="C12" i="20"/>
  <c r="C11" i="20"/>
  <c r="C7" i="20"/>
  <c r="B1" i="1" l="1"/>
  <c r="F51" i="15" l="1"/>
  <c r="C20" i="9" l="1"/>
  <c r="P10" i="16"/>
  <c r="F4" i="15"/>
  <c r="E4" i="13"/>
  <c r="C5" i="11" l="1"/>
  <c r="D47" i="15" l="1"/>
  <c r="D48" i="15"/>
  <c r="G48" i="15" s="1"/>
  <c r="H48" i="15" s="1"/>
  <c r="G47" i="15" l="1"/>
  <c r="H47" i="15" s="1"/>
  <c r="K18" i="16"/>
  <c r="E50" i="13"/>
  <c r="E49" i="13"/>
  <c r="E19" i="4"/>
  <c r="F14" i="1"/>
  <c r="F17" i="1"/>
  <c r="D52" i="15"/>
  <c r="G52" i="15" s="1"/>
  <c r="H52" i="15" s="1"/>
  <c r="F15" i="1" l="1"/>
  <c r="F27" i="1" s="1"/>
  <c r="F15" i="16"/>
  <c r="F26" i="1"/>
  <c r="E12" i="4" s="1"/>
  <c r="N17" i="16"/>
  <c r="O17" i="16" s="1"/>
  <c r="C10" i="11"/>
  <c r="L7" i="18"/>
  <c r="I7" i="18"/>
  <c r="F7" i="18"/>
  <c r="F6" i="18"/>
  <c r="L5" i="18"/>
  <c r="F5" i="18"/>
  <c r="C23" i="16"/>
  <c r="C19" i="16"/>
  <c r="N34" i="16"/>
  <c r="O34" i="16" s="1"/>
  <c r="N30" i="16"/>
  <c r="O30" i="16" s="1"/>
  <c r="F23" i="16"/>
  <c r="F19" i="16"/>
  <c r="N19" i="16" s="1"/>
  <c r="O19" i="16" s="1"/>
  <c r="F18" i="16"/>
  <c r="N18" i="16" s="1"/>
  <c r="O18" i="16" s="1"/>
  <c r="H5" i="16"/>
  <c r="C5" i="16"/>
  <c r="C4" i="16"/>
  <c r="H3" i="16"/>
  <c r="C3" i="16"/>
  <c r="B3" i="15"/>
  <c r="F3" i="15"/>
  <c r="D45" i="15"/>
  <c r="G45" i="15" s="1"/>
  <c r="H45" i="15" s="1"/>
  <c r="D44" i="15"/>
  <c r="G44" i="15" s="1"/>
  <c r="H44" i="15" s="1"/>
  <c r="D43" i="15"/>
  <c r="G43" i="15" s="1"/>
  <c r="H43" i="15" s="1"/>
  <c r="D42" i="15"/>
  <c r="G42" i="15" s="1"/>
  <c r="H42" i="15" s="1"/>
  <c r="D40" i="15"/>
  <c r="G40" i="15" s="1"/>
  <c r="H40" i="15" s="1"/>
  <c r="D39" i="15"/>
  <c r="G39" i="15" s="1"/>
  <c r="H39" i="15" s="1"/>
  <c r="D38" i="15"/>
  <c r="G38" i="15" s="1"/>
  <c r="H38" i="15" s="1"/>
  <c r="D37" i="15"/>
  <c r="G37" i="15" s="1"/>
  <c r="H37" i="15" s="1"/>
  <c r="D35" i="15"/>
  <c r="G35" i="15" s="1"/>
  <c r="H35" i="15" s="1"/>
  <c r="D34" i="15"/>
  <c r="G34" i="15" s="1"/>
  <c r="H34" i="15" s="1"/>
  <c r="D33" i="15"/>
  <c r="G33" i="15" s="1"/>
  <c r="H33" i="15" s="1"/>
  <c r="D32" i="15"/>
  <c r="G32" i="15" s="1"/>
  <c r="H32" i="15" s="1"/>
  <c r="D31" i="15"/>
  <c r="G31" i="15" s="1"/>
  <c r="H31" i="15" s="1"/>
  <c r="D30" i="15"/>
  <c r="G30" i="15" s="1"/>
  <c r="H30" i="15" s="1"/>
  <c r="D29" i="15"/>
  <c r="G29" i="15" s="1"/>
  <c r="H29" i="15" s="1"/>
  <c r="D27" i="15"/>
  <c r="G27" i="15" s="1"/>
  <c r="H27" i="15" s="1"/>
  <c r="D26" i="15"/>
  <c r="G26" i="15" s="1"/>
  <c r="H26" i="15" s="1"/>
  <c r="D25" i="15"/>
  <c r="G25" i="15" s="1"/>
  <c r="H25" i="15" s="1"/>
  <c r="D24" i="15"/>
  <c r="G24" i="15" s="1"/>
  <c r="H24" i="15" s="1"/>
  <c r="D23" i="15"/>
  <c r="G23" i="15" s="1"/>
  <c r="H23" i="15" s="1"/>
  <c r="D22" i="15"/>
  <c r="G22" i="15" s="1"/>
  <c r="H22" i="15" s="1"/>
  <c r="D20" i="15"/>
  <c r="G20" i="15" s="1"/>
  <c r="H20" i="15" s="1"/>
  <c r="D19" i="15"/>
  <c r="D18" i="15"/>
  <c r="D17" i="15"/>
  <c r="H17" i="15" s="1"/>
  <c r="D15" i="15"/>
  <c r="G15" i="15" s="1"/>
  <c r="H15" i="15" s="1"/>
  <c r="D14" i="15"/>
  <c r="G14" i="15" s="1"/>
  <c r="H14" i="15" s="1"/>
  <c r="D13" i="15"/>
  <c r="G13" i="15" s="1"/>
  <c r="H13" i="15" s="1"/>
  <c r="D12" i="15"/>
  <c r="F5" i="15"/>
  <c r="B5" i="15"/>
  <c r="B4" i="15"/>
  <c r="B1" i="15"/>
  <c r="C1" i="16" s="1"/>
  <c r="G36" i="7"/>
  <c r="N23" i="16" l="1"/>
  <c r="O23" i="16" s="1"/>
  <c r="C20" i="20"/>
  <c r="G12" i="15"/>
  <c r="H12" i="15" s="1"/>
  <c r="D51" i="15"/>
  <c r="G51" i="15" s="1"/>
  <c r="F7" i="1"/>
  <c r="N29" i="16"/>
  <c r="O29" i="16" s="1"/>
  <c r="G5" i="1"/>
  <c r="C5" i="1"/>
  <c r="C4" i="1"/>
  <c r="G3" i="1"/>
  <c r="C3" i="1"/>
  <c r="E3" i="13"/>
  <c r="E5" i="13"/>
  <c r="B5" i="13"/>
  <c r="B4" i="13"/>
  <c r="B3" i="13"/>
  <c r="B1" i="13"/>
  <c r="D15" i="1" l="1"/>
  <c r="C16" i="4"/>
  <c r="D53" i="15"/>
  <c r="I51" i="15"/>
  <c r="B3" i="11"/>
  <c r="C4" i="4"/>
  <c r="K7" i="5"/>
  <c r="E9" i="11"/>
  <c r="C9" i="11"/>
  <c r="C8" i="11"/>
  <c r="C7" i="11"/>
  <c r="B6" i="11"/>
  <c r="C23" i="9"/>
  <c r="C22" i="9"/>
  <c r="H15" i="9"/>
  <c r="E15" i="9"/>
  <c r="C15" i="9"/>
  <c r="C14" i="9"/>
  <c r="F13" i="9"/>
  <c r="H12" i="9"/>
  <c r="F12" i="9"/>
  <c r="D12" i="9"/>
  <c r="C12" i="9"/>
  <c r="C11" i="9"/>
  <c r="C7" i="9"/>
  <c r="A2" i="9"/>
  <c r="J33" i="7"/>
  <c r="H33" i="7"/>
  <c r="F33" i="7"/>
  <c r="D33" i="7"/>
  <c r="K20" i="7"/>
  <c r="H19" i="7"/>
  <c r="I7" i="7"/>
  <c r="D7" i="7"/>
  <c r="F6" i="7"/>
  <c r="D6" i="7"/>
  <c r="J5" i="7"/>
  <c r="D5" i="7"/>
  <c r="J4" i="7"/>
  <c r="D4" i="7"/>
  <c r="B1" i="7"/>
  <c r="F48" i="6"/>
  <c r="I7" i="5"/>
  <c r="F7" i="5"/>
  <c r="F6" i="5"/>
  <c r="K5" i="5"/>
  <c r="F5" i="5"/>
  <c r="B5" i="4"/>
  <c r="F10" i="2"/>
  <c r="C10" i="2"/>
  <c r="C9" i="2"/>
  <c r="C8" i="2"/>
  <c r="B6" i="2"/>
  <c r="M19" i="7" l="1"/>
  <c r="B22" i="7"/>
  <c r="K21" i="7"/>
  <c r="J34" i="7" s="1"/>
  <c r="J35" i="7" s="1"/>
  <c r="E8" i="4"/>
  <c r="H8" i="4" s="1"/>
  <c r="H22" i="20" l="1"/>
  <c r="H23" i="20" s="1"/>
  <c r="G12" i="6"/>
  <c r="J37" i="7"/>
  <c r="H22" i="9"/>
  <c r="H23" i="9" s="1"/>
  <c r="E4" i="4"/>
  <c r="H4" i="4" s="1"/>
  <c r="F55" i="13"/>
  <c r="O39" i="6" l="1"/>
  <c r="H19" i="4"/>
  <c r="F27" i="16" l="1"/>
  <c r="F8" i="16" l="1"/>
  <c r="J7" i="1"/>
  <c r="H12" i="4" l="1"/>
  <c r="F53" i="15" l="1"/>
  <c r="C19" i="20" s="1"/>
  <c r="G53" i="15"/>
  <c r="H53" i="15" s="1"/>
  <c r="K15" i="16"/>
  <c r="K27" i="16" l="1"/>
  <c r="K28" i="16"/>
  <c r="N15" i="16"/>
  <c r="O15" i="16" s="1"/>
  <c r="H51" i="15"/>
  <c r="K8" i="16" l="1"/>
  <c r="L8" i="16" s="1"/>
  <c r="N27" i="16"/>
  <c r="O27" i="16" s="1"/>
  <c r="K24" i="16"/>
  <c r="K35" i="16"/>
  <c r="H19" i="20" l="1"/>
  <c r="K38" i="16"/>
  <c r="K9" i="16"/>
  <c r="L9" i="16" l="1"/>
  <c r="K10" i="16"/>
  <c r="L10" i="16" s="1"/>
  <c r="F16" i="16"/>
  <c r="N16" i="16" s="1"/>
  <c r="O16" i="16" s="1"/>
  <c r="F23" i="1"/>
  <c r="O40" i="6" s="1"/>
  <c r="U40" i="6" s="1"/>
  <c r="F34" i="1"/>
  <c r="U39" i="6" l="1"/>
  <c r="H18" i="9"/>
  <c r="F28" i="16"/>
  <c r="N28" i="16" s="1"/>
  <c r="O28" i="16" s="1"/>
  <c r="F37" i="1"/>
  <c r="I37" i="1" s="1"/>
  <c r="I34" i="1"/>
  <c r="F24" i="16"/>
  <c r="E14" i="4"/>
  <c r="F8" i="1"/>
  <c r="I26" i="1"/>
  <c r="I33" i="1"/>
  <c r="I32" i="1"/>
  <c r="I27" i="1"/>
  <c r="I31" i="1"/>
  <c r="M32" i="16" l="1"/>
  <c r="M31" i="16"/>
  <c r="M33" i="16"/>
  <c r="H32" i="16"/>
  <c r="H31" i="16"/>
  <c r="H33" i="16"/>
  <c r="F9" i="16"/>
  <c r="J9" i="16" s="1"/>
  <c r="F35" i="16"/>
  <c r="N35" i="16" s="1"/>
  <c r="O35" i="16" s="1"/>
  <c r="F9" i="1"/>
  <c r="O41" i="6" s="1"/>
  <c r="E16" i="4"/>
  <c r="H16" i="4" s="1"/>
  <c r="H14" i="4"/>
  <c r="M34" i="16"/>
  <c r="H34" i="16"/>
  <c r="H27" i="16"/>
  <c r="M30" i="16"/>
  <c r="M27" i="16"/>
  <c r="H29" i="16"/>
  <c r="N24" i="16"/>
  <c r="O24" i="16" s="1"/>
  <c r="M29" i="16"/>
  <c r="M35" i="16"/>
  <c r="H30" i="16"/>
  <c r="F10" i="16" l="1"/>
  <c r="F38" i="16"/>
  <c r="I38" i="16" s="1"/>
  <c r="H35" i="16"/>
  <c r="M28" i="16"/>
  <c r="U41" i="6"/>
  <c r="C13" i="2"/>
  <c r="H28" i="16"/>
</calcChain>
</file>

<file path=xl/sharedStrings.xml><?xml version="1.0" encoding="utf-8"?>
<sst xmlns="http://schemas.openxmlformats.org/spreadsheetml/2006/main" count="877" uniqueCount="630">
  <si>
    <t>Total Project Costs</t>
  </si>
  <si>
    <t>Total AHTF Requested:</t>
  </si>
  <si>
    <t>% Total</t>
  </si>
  <si>
    <t>Total Sources</t>
  </si>
  <si>
    <r>
      <t xml:space="preserve">Sources </t>
    </r>
    <r>
      <rPr>
        <i/>
        <sz val="11"/>
        <color theme="0"/>
        <rFont val="Calibri"/>
        <family val="2"/>
        <scheme val="minor"/>
      </rPr>
      <t>(Project Funding)</t>
    </r>
  </si>
  <si>
    <r>
      <t>Uses</t>
    </r>
    <r>
      <rPr>
        <sz val="12"/>
        <color theme="0"/>
        <rFont val="Calibri"/>
        <family val="2"/>
        <scheme val="minor"/>
      </rPr>
      <t xml:space="preserve"> </t>
    </r>
    <r>
      <rPr>
        <i/>
        <sz val="11"/>
        <color theme="0"/>
        <rFont val="Calibri"/>
        <family val="2"/>
        <scheme val="minor"/>
      </rPr>
      <t xml:space="preserve">(Project Costs) </t>
    </r>
  </si>
  <si>
    <t>Project Surplus/(Gap)</t>
  </si>
  <si>
    <t>Project Address:</t>
  </si>
  <si>
    <t>KY</t>
  </si>
  <si>
    <t>General Instructions</t>
  </si>
  <si>
    <t>A.</t>
  </si>
  <si>
    <t>You will submit this workbook in Excel AND PDF formats to KHC.  The PDF version should also include required documents listed on worksheet "b) Set Up Checklist".</t>
  </si>
  <si>
    <t>B.</t>
  </si>
  <si>
    <t>Only enter information into YELLOW cells.  All other cells are protected or are for KHC use.</t>
  </si>
  <si>
    <t>C.</t>
  </si>
  <si>
    <t>Complete the following worksheet roughly in the order corresponding with their numbering:</t>
  </si>
  <si>
    <t>a) Compliance &amp; Underwriting</t>
  </si>
  <si>
    <t>b) Set-Up Checklist</t>
  </si>
  <si>
    <t>1) Project Summary</t>
  </si>
  <si>
    <t>3) Sources &amp; Uses</t>
  </si>
  <si>
    <t>D.</t>
  </si>
  <si>
    <r>
      <t>Worksheets</t>
    </r>
    <r>
      <rPr>
        <b/>
        <i/>
        <sz val="11"/>
        <rFont val="Calibri"/>
        <family val="2"/>
      </rPr>
      <t xml:space="preserve"> a - 4</t>
    </r>
    <r>
      <rPr>
        <sz val="11"/>
        <rFont val="Calibri"/>
        <family val="2"/>
      </rPr>
      <t xml:space="preserve"> must be completed. Information on each worksheet is linked to other sheets.</t>
    </r>
  </si>
  <si>
    <t>E.</t>
  </si>
  <si>
    <r>
      <t>Don't worry about error messages such as"</t>
    </r>
    <r>
      <rPr>
        <i/>
        <sz val="11"/>
        <rFont val="Calibri"/>
        <family val="2"/>
      </rPr>
      <t>#DIV!0</t>
    </r>
    <r>
      <rPr>
        <sz val="11"/>
        <rFont val="Calibri"/>
        <family val="2"/>
      </rPr>
      <t>".  These appear because other input cells have not been completed.  Once the entire workbook is complete, error messages should go away.</t>
    </r>
  </si>
  <si>
    <t>Review the list of required components of your Set-Up Packet.</t>
  </si>
  <si>
    <t>Check off all documents you will be sending KHC as your Set-Up Packet.</t>
  </si>
  <si>
    <t>Review and sign the certification at the bottom of this sheet.</t>
  </si>
  <si>
    <t>Enter information in all yellow cells.</t>
  </si>
  <si>
    <t>Some information comes from other worksheets and will automatically populate once you've completed all worksheets.</t>
  </si>
  <si>
    <t xml:space="preserve">B. </t>
  </si>
  <si>
    <t xml:space="preserve">As an alternative to this sheet, you may use HUD's online income calculator: </t>
  </si>
  <si>
    <t>www.hudexchange.info/incomecalculator/</t>
  </si>
  <si>
    <t>Household Size (persons)</t>
  </si>
  <si>
    <t>County:</t>
  </si>
  <si>
    <t>Developer:</t>
  </si>
  <si>
    <t>Funding Agreement Number:</t>
  </si>
  <si>
    <t>IDIS Number:</t>
  </si>
  <si>
    <t>INITIAL Set Up Date:</t>
  </si>
  <si>
    <t>Complete By:</t>
  </si>
  <si>
    <t>MODIFICATION Date:</t>
  </si>
  <si>
    <t>Attached/Previously Submitted?</t>
  </si>
  <si>
    <t>KHC Notes/Guidance</t>
  </si>
  <si>
    <t>Executed MOU with KHC's DCR Division for Inspections</t>
  </si>
  <si>
    <t xml:space="preserve">Available on the HCA Help Desk. </t>
  </si>
  <si>
    <t>NOTES:</t>
  </si>
  <si>
    <t xml:space="preserve"> </t>
  </si>
  <si>
    <t>Signature of Authorized Representative:</t>
  </si>
  <si>
    <t>Printed Name</t>
  </si>
  <si>
    <t>Signature</t>
  </si>
  <si>
    <t>Title</t>
  </si>
  <si>
    <t>Date</t>
  </si>
  <si>
    <t>General Information</t>
  </si>
  <si>
    <t>Date Completed/Updated:</t>
  </si>
  <si>
    <t>Completed By:</t>
  </si>
  <si>
    <t>Project Information</t>
  </si>
  <si>
    <t>Recipient/Developer:</t>
  </si>
  <si>
    <t>City:</t>
  </si>
  <si>
    <t>Zip:</t>
  </si>
  <si>
    <t>Federal Congressional District:</t>
  </si>
  <si>
    <t>Household size:</t>
  </si>
  <si>
    <t>Household income:</t>
  </si>
  <si>
    <t>Project Agreement #:</t>
  </si>
  <si>
    <t>Bedrooms</t>
  </si>
  <si>
    <t>Bathrooms</t>
  </si>
  <si>
    <t>Housing Type</t>
  </si>
  <si>
    <r>
      <t xml:space="preserve">KHC Assistance Breakdown 
</t>
    </r>
    <r>
      <rPr>
        <i/>
        <sz val="9"/>
        <rFont val="Calibri"/>
        <family val="2"/>
      </rPr>
      <t>(Info comes from other worksheets.)</t>
    </r>
  </si>
  <si>
    <t>Total</t>
  </si>
  <si>
    <t>Entity Name:</t>
  </si>
  <si>
    <t>Primary Contact:</t>
  </si>
  <si>
    <t>Title:</t>
  </si>
  <si>
    <t>Address:</t>
  </si>
  <si>
    <t>Email:</t>
  </si>
  <si>
    <t>State:</t>
  </si>
  <si>
    <t>Office Phone:</t>
  </si>
  <si>
    <t>Cell Phone:</t>
  </si>
  <si>
    <t>Is this project property in an area defined as rural by USDA Rural Development?</t>
  </si>
  <si>
    <t>Click this link to determine RD eligibility.</t>
  </si>
  <si>
    <t>If yes, provide details:</t>
  </si>
  <si>
    <t>Has any development team member been subject to a HUD or USDA Office of the Inspector General audit or investigation?</t>
  </si>
  <si>
    <t>If yes, please provide details &amp; current status of audit or investigation:</t>
  </si>
  <si>
    <r>
      <t>.</t>
    </r>
    <r>
      <rPr>
        <b/>
        <sz val="10"/>
        <rFont val="Calibri"/>
        <family val="2"/>
      </rPr>
      <t xml:space="preserve">                              </t>
    </r>
  </si>
  <si>
    <t>Number of wage earners:</t>
  </si>
  <si>
    <t>Number of dependents:</t>
  </si>
  <si>
    <t>Hispanic</t>
  </si>
  <si>
    <t>Race</t>
  </si>
  <si>
    <t>Household Type</t>
  </si>
  <si>
    <t>Disabled</t>
  </si>
  <si>
    <t>Family with Children</t>
  </si>
  <si>
    <t>Household that is Cost Burdened?</t>
  </si>
  <si>
    <t>Household in Subsidized Housing?</t>
  </si>
  <si>
    <t>Household in Substandard Housing?</t>
  </si>
  <si>
    <t>11- White</t>
  </si>
  <si>
    <t>12- Black/African American</t>
  </si>
  <si>
    <t>13- Asian</t>
  </si>
  <si>
    <t>14- American Indian/Alaska Native</t>
  </si>
  <si>
    <t>15- Native Hawaiian/Other Pacific Islander</t>
  </si>
  <si>
    <t>16- American Indian/Alaska Native &amp; White</t>
  </si>
  <si>
    <t>17- Asian &amp; White</t>
  </si>
  <si>
    <t>18- Black/African American &amp; White</t>
  </si>
  <si>
    <t>19- American Indian/Alaska Native &amp; Black African American</t>
  </si>
  <si>
    <t>20- Other Multi-Racial</t>
  </si>
  <si>
    <t>1 Single, Non Elderly</t>
  </si>
  <si>
    <t>2 Elderly</t>
  </si>
  <si>
    <t>3 Single Parent</t>
  </si>
  <si>
    <t>4 Two Parent</t>
  </si>
  <si>
    <t>5 Other</t>
  </si>
  <si>
    <r>
      <t>As an alternative to this sheet, you may use HUD's online income calculator:</t>
    </r>
    <r>
      <rPr>
        <i/>
        <u/>
        <sz val="10"/>
        <color indexed="60"/>
        <rFont val="Calibri"/>
        <family val="2"/>
      </rPr>
      <t xml:space="preserve"> </t>
    </r>
  </si>
  <si>
    <t>Household Size:</t>
  </si>
  <si>
    <t>Date completed/updated:</t>
  </si>
  <si>
    <t>Family Member Name</t>
  </si>
  <si>
    <t>Description of Asset</t>
  </si>
  <si>
    <t>Cash Value</t>
  </si>
  <si>
    <t>Actual or Disposed</t>
  </si>
  <si>
    <t>Actual Income</t>
  </si>
  <si>
    <t>2. Total actual income from assets</t>
  </si>
  <si>
    <t>Wages/Salary</t>
  </si>
  <si>
    <t>Social Security, Retirement, etc.</t>
  </si>
  <si>
    <t>Public Assistance 
(K-TAP, TANF, SSI)</t>
  </si>
  <si>
    <t>Child Support or Other</t>
  </si>
  <si>
    <t>4.  TOTALS</t>
  </si>
  <si>
    <t>5.  Asset income to be considered (greater of Item 2 or Item 3)</t>
  </si>
  <si>
    <t>6.  Total Annual Income (Total of Item 4 and Item 5)</t>
  </si>
  <si>
    <t>Homebuyer within applicable income limits?</t>
  </si>
  <si>
    <t>Date(s) of income verification(s):</t>
  </si>
  <si>
    <t>Date(s) of asset verification(s):</t>
  </si>
  <si>
    <t>Actual</t>
  </si>
  <si>
    <t>Disposed</t>
  </si>
  <si>
    <t>----For KHC Internal Use----</t>
  </si>
  <si>
    <r>
      <rPr>
        <b/>
        <i/>
        <sz val="11"/>
        <color indexed="16"/>
        <rFont val="Calibri"/>
        <family val="2"/>
      </rPr>
      <t xml:space="preserve">INITIAL </t>
    </r>
    <r>
      <rPr>
        <i/>
        <sz val="11"/>
        <color indexed="16"/>
        <rFont val="Calibri"/>
        <family val="2"/>
      </rPr>
      <t>Evaluation Date:</t>
    </r>
  </si>
  <si>
    <t>PROCESSED BY CORPORATE PLANNING &amp; ACCOUNTABILITY:</t>
  </si>
  <si>
    <t>APPROVED Date:</t>
  </si>
  <si>
    <t>Name:</t>
  </si>
  <si>
    <t>Date:</t>
  </si>
  <si>
    <t>Project #</t>
  </si>
  <si>
    <t>CP&amp;A 
Signature:</t>
  </si>
  <si>
    <t>Contact:</t>
  </si>
  <si>
    <t>Activity type</t>
  </si>
  <si>
    <t>AHTF Funds in the Activity:</t>
  </si>
  <si>
    <t xml:space="preserve"> Is Universal Design applicable? </t>
  </si>
  <si>
    <t xml:space="preserve"> Is Minimum Design applicable?</t>
  </si>
  <si>
    <t>Total Annual Income</t>
  </si>
  <si>
    <t>Household Size</t>
  </si>
  <si>
    <t>HH Characteristics</t>
  </si>
  <si>
    <t>Number of Wage Earners</t>
  </si>
  <si>
    <t>Number of Dependents</t>
  </si>
  <si>
    <t>Objective (check one)</t>
  </si>
  <si>
    <t>Create suitable living environment</t>
  </si>
  <si>
    <t>Provide decent affordable housing</t>
  </si>
  <si>
    <t>Create economic opportunities</t>
  </si>
  <si>
    <t>Outcome (check one)</t>
  </si>
  <si>
    <t>Availability/Accessibility</t>
  </si>
  <si>
    <t>Affordability</t>
  </si>
  <si>
    <t>Sustainability</t>
  </si>
  <si>
    <t>Adair County, KY</t>
  </si>
  <si>
    <t>Anderson County, KY</t>
  </si>
  <si>
    <t>Ballard County, KY</t>
  </si>
  <si>
    <t>Barren County, KY</t>
  </si>
  <si>
    <t>Bath County, KY</t>
  </si>
  <si>
    <t>Bell County, KY</t>
  </si>
  <si>
    <t>Boyle County, KY</t>
  </si>
  <si>
    <t>Breathitt County, KY</t>
  </si>
  <si>
    <t>Breckinridge County, KY</t>
  </si>
  <si>
    <t>Caldwell County, KY</t>
  </si>
  <si>
    <t>Calloway County, KY</t>
  </si>
  <si>
    <t>Carlisle County, KY</t>
  </si>
  <si>
    <t>Carroll County, KY</t>
  </si>
  <si>
    <t>Carter County, KY</t>
  </si>
  <si>
    <t>Casey County, KY</t>
  </si>
  <si>
    <t>Clay County, KY</t>
  </si>
  <si>
    <t>Clinton County, KY</t>
  </si>
  <si>
    <t>Crittenden County, KY</t>
  </si>
  <si>
    <t>Cumberland County, KY</t>
  </si>
  <si>
    <t>Elliott County, KY</t>
  </si>
  <si>
    <t>Estill County, KY</t>
  </si>
  <si>
    <t>Fleming County, KY</t>
  </si>
  <si>
    <t>Floyd County, KY</t>
  </si>
  <si>
    <t>Franklin County, KY</t>
  </si>
  <si>
    <t>Fulton County, KY</t>
  </si>
  <si>
    <t>Garrard County, KY</t>
  </si>
  <si>
    <t>Graves County, KY</t>
  </si>
  <si>
    <t>Grayson County, KY</t>
  </si>
  <si>
    <t>Green County, KY</t>
  </si>
  <si>
    <t>Harlan County, KY</t>
  </si>
  <si>
    <t>Harrison County, KY</t>
  </si>
  <si>
    <t>Hart County, KY</t>
  </si>
  <si>
    <t>Hickman County, KY</t>
  </si>
  <si>
    <t>Hopkins County, KY</t>
  </si>
  <si>
    <t>Jackson County, KY</t>
  </si>
  <si>
    <t>Johnson County, KY</t>
  </si>
  <si>
    <t>Knott County, KY</t>
  </si>
  <si>
    <t>Knox County, KY</t>
  </si>
  <si>
    <t>Laurel County, KY</t>
  </si>
  <si>
    <t>Lawrence County, KY</t>
  </si>
  <si>
    <t>Lee County, KY</t>
  </si>
  <si>
    <t>Leslie County, KY</t>
  </si>
  <si>
    <t>Letcher County, KY</t>
  </si>
  <si>
    <t>Lewis County, KY</t>
  </si>
  <si>
    <t>Lincoln County, KY</t>
  </si>
  <si>
    <t>Livingston County, KY</t>
  </si>
  <si>
    <t>Logan County, KY</t>
  </si>
  <si>
    <t>Lyon County, KY</t>
  </si>
  <si>
    <t>Madison County, KY</t>
  </si>
  <si>
    <t>Magoffin County, KY</t>
  </si>
  <si>
    <t>Marion County, KY</t>
  </si>
  <si>
    <t>Marshall County, KY</t>
  </si>
  <si>
    <t>Martin County, KY</t>
  </si>
  <si>
    <t>Mason County, KY</t>
  </si>
  <si>
    <t>McCracken County, KY</t>
  </si>
  <si>
    <t>McCreary County, KY</t>
  </si>
  <si>
    <t>Menifee County, KY</t>
  </si>
  <si>
    <t>Mercer County, KY</t>
  </si>
  <si>
    <t>Metcalfe County, KY</t>
  </si>
  <si>
    <t>Monroe County, KY</t>
  </si>
  <si>
    <t>Montgomery County, KY</t>
  </si>
  <si>
    <t>Morgan County, KY</t>
  </si>
  <si>
    <t>Muhlenberg County, KY</t>
  </si>
  <si>
    <t>Nelson County, KY</t>
  </si>
  <si>
    <t>Nicholas County, KY</t>
  </si>
  <si>
    <t>Ohio County, KY</t>
  </si>
  <si>
    <t>Owen County, KY</t>
  </si>
  <si>
    <t>Owsley County, KY</t>
  </si>
  <si>
    <t>Perry County, KY</t>
  </si>
  <si>
    <t>Pike County, KY</t>
  </si>
  <si>
    <t>Powell County, KY</t>
  </si>
  <si>
    <t>Pulaski County, KY</t>
  </si>
  <si>
    <t>Robertson County, KY</t>
  </si>
  <si>
    <t>Rockcastle County, KY</t>
  </si>
  <si>
    <t>Rowan County, KY</t>
  </si>
  <si>
    <t>Russell County, KY</t>
  </si>
  <si>
    <t>Simpson County, KY</t>
  </si>
  <si>
    <t>Taylor County, KY</t>
  </si>
  <si>
    <t>Todd County, KY</t>
  </si>
  <si>
    <t>Union County, KY</t>
  </si>
  <si>
    <t>Washington County, KY</t>
  </si>
  <si>
    <t>Wayne County, KY</t>
  </si>
  <si>
    <t>Webster County, KY</t>
  </si>
  <si>
    <t>Whitley County, KY</t>
  </si>
  <si>
    <t>Wolfe County, KY</t>
  </si>
  <si>
    <t>HUD Data Sources:</t>
  </si>
  <si>
    <t>State Median Family Income</t>
  </si>
  <si>
    <t>HUD Area Median Income</t>
  </si>
  <si>
    <t>Compliance Guidelines</t>
  </si>
  <si>
    <t>This sheet informs you as to KHC's program &amp; policy requirements</t>
  </si>
  <si>
    <t>Review this sheet to insure your project remains within KHC limits.</t>
  </si>
  <si>
    <t>Grantee/Agency:</t>
  </si>
  <si>
    <t>Homeowner Address:</t>
  </si>
  <si>
    <t>Homeowner Name(s):</t>
  </si>
  <si>
    <t>% of Total</t>
  </si>
  <si>
    <t>Homeowner:</t>
  </si>
  <si>
    <t>Home Repair</t>
  </si>
  <si>
    <t>Total Repair Costs</t>
  </si>
  <si>
    <t>Target Start Date</t>
  </si>
  <si>
    <t xml:space="preserve">KHC funds a % of Repair Costs: </t>
  </si>
  <si>
    <t>NO</t>
  </si>
  <si>
    <t>YES</t>
  </si>
  <si>
    <t>Total Activity Costs</t>
  </si>
  <si>
    <t>Homeowner Name:</t>
  </si>
  <si>
    <t>X</t>
  </si>
  <si>
    <t xml:space="preserve">Home Repair Activity Set Up </t>
  </si>
  <si>
    <t>AHTF Requested for Repair Costs</t>
  </si>
  <si>
    <t>Repair Scope to Meet Minimum Habitability Standards</t>
  </si>
  <si>
    <t>Year Home was Built</t>
  </si>
  <si>
    <t>Describe the homeowner(s) to be assisted</t>
  </si>
  <si>
    <t>Describe in general the condition of the home to be repaired</t>
  </si>
  <si>
    <t xml:space="preserve">Total Repair Costs </t>
  </si>
  <si>
    <r>
      <t>1.</t>
    </r>
    <r>
      <rPr>
        <b/>
        <sz val="10"/>
        <color theme="1"/>
        <rFont val="Times New Roman"/>
        <family val="1"/>
      </rPr>
      <t xml:space="preserve">   </t>
    </r>
    <r>
      <rPr>
        <b/>
        <i/>
        <sz val="10"/>
        <color theme="1"/>
        <rFont val="Calibri"/>
        <family val="2"/>
        <scheme val="minor"/>
      </rPr>
      <t>Structure:</t>
    </r>
    <r>
      <rPr>
        <b/>
        <sz val="10"/>
        <color theme="1"/>
        <rFont val="Calibri"/>
        <family val="2"/>
        <scheme val="minor"/>
      </rPr>
      <t xml:space="preserve"> </t>
    </r>
  </si>
  <si>
    <r>
      <t>a.</t>
    </r>
    <r>
      <rPr>
        <sz val="10"/>
        <color theme="1"/>
        <rFont val="Times New Roman"/>
        <family val="1"/>
      </rPr>
      <t xml:space="preserve">    </t>
    </r>
    <r>
      <rPr>
        <sz val="10"/>
        <color theme="1"/>
        <rFont val="Calibri"/>
        <family val="2"/>
        <scheme val="minor"/>
      </rPr>
      <t xml:space="preserve">The home is structurally sound to protect the residents from the elements and not pose any threat to the health and safety of the residents.  </t>
    </r>
    <r>
      <rPr>
        <sz val="10"/>
        <color rgb="FF222222"/>
        <rFont val="Calibri"/>
        <family val="2"/>
        <scheme val="minor"/>
      </rPr>
      <t>A structurally sound building is one which has not decayed, deteriorated, or in danger of thermal envelope failure.</t>
    </r>
    <r>
      <rPr>
        <sz val="10"/>
        <color theme="1"/>
        <rFont val="Calibri"/>
        <family val="2"/>
        <scheme val="minor"/>
      </rPr>
      <t xml:space="preserve"> The thermal envelope consists of any plane adjacent to habitable, conditioned, and/or storage space included in the footprint of the home. </t>
    </r>
  </si>
  <si>
    <r>
      <t>b.</t>
    </r>
    <r>
      <rPr>
        <sz val="10"/>
        <color theme="1"/>
        <rFont val="Times New Roman"/>
        <family val="1"/>
      </rPr>
      <t xml:space="preserve">    </t>
    </r>
    <r>
      <rPr>
        <sz val="10"/>
        <color theme="1"/>
        <rFont val="Calibri"/>
        <family val="2"/>
        <scheme val="minor"/>
      </rPr>
      <t>The roof must be structurally sound and weathertight.</t>
    </r>
  </si>
  <si>
    <r>
      <t>c.</t>
    </r>
    <r>
      <rPr>
        <sz val="10"/>
        <color theme="1"/>
        <rFont val="Times New Roman"/>
        <family val="1"/>
      </rPr>
      <t xml:space="preserve">    </t>
    </r>
    <r>
      <rPr>
        <sz val="10"/>
        <color theme="1"/>
        <rFont val="Calibri"/>
        <family val="2"/>
        <scheme val="minor"/>
      </rPr>
      <t>Ceilings, wall, and floors must not have any serious defects such as severe bulging or leaning, large holes, loose surface materials, severe buckling, missing parts or other serious damage.</t>
    </r>
  </si>
  <si>
    <r>
      <t>d.</t>
    </r>
    <r>
      <rPr>
        <sz val="10"/>
        <color theme="1"/>
        <rFont val="Times New Roman"/>
        <family val="1"/>
      </rPr>
      <t xml:space="preserve">    </t>
    </r>
    <r>
      <rPr>
        <sz val="10"/>
        <color theme="1"/>
        <rFont val="Calibri"/>
        <family val="2"/>
        <scheme val="minor"/>
      </rPr>
      <t>The exterior wall structure and surface must not have any serious defects such as serious leaning, buckling, sagging, large holes, or defects that may result in air infiltration or vermin infiltration.</t>
    </r>
  </si>
  <si>
    <r>
      <t>2.</t>
    </r>
    <r>
      <rPr>
        <b/>
        <sz val="10"/>
        <color theme="1"/>
        <rFont val="Times New Roman"/>
        <family val="1"/>
      </rPr>
      <t xml:space="preserve">   </t>
    </r>
    <r>
      <rPr>
        <b/>
        <i/>
        <sz val="10"/>
        <color theme="1"/>
        <rFont val="Calibri"/>
        <family val="2"/>
        <scheme val="minor"/>
      </rPr>
      <t>Access</t>
    </r>
    <r>
      <rPr>
        <b/>
        <sz val="10"/>
        <color theme="1"/>
        <rFont val="Calibri"/>
        <family val="2"/>
        <scheme val="minor"/>
      </rPr>
      <t>.</t>
    </r>
    <r>
      <rPr>
        <sz val="10"/>
        <color theme="1"/>
        <rFont val="Calibri"/>
        <family val="2"/>
        <scheme val="minor"/>
      </rPr>
      <t xml:space="preserve"> The home must demonstrate a reasonably safe path of egress by:</t>
    </r>
  </si>
  <si>
    <r>
      <t>3.</t>
    </r>
    <r>
      <rPr>
        <b/>
        <sz val="10"/>
        <color theme="1"/>
        <rFont val="Times New Roman"/>
        <family val="1"/>
      </rPr>
      <t xml:space="preserve">   </t>
    </r>
    <r>
      <rPr>
        <b/>
        <i/>
        <sz val="10"/>
        <color theme="1"/>
        <rFont val="Calibri"/>
        <family val="2"/>
        <scheme val="minor"/>
      </rPr>
      <t>Space and security</t>
    </r>
    <r>
      <rPr>
        <sz val="10"/>
        <color theme="1"/>
        <rFont val="Calibri"/>
        <family val="2"/>
        <scheme val="minor"/>
      </rPr>
      <t xml:space="preserve">: The home must provide an acceptable place to sleep and adequate space, privacy, and security for the </t>
    </r>
    <r>
      <rPr>
        <i/>
        <sz val="10"/>
        <color theme="1"/>
        <rFont val="Calibri"/>
        <family val="2"/>
        <scheme val="minor"/>
      </rPr>
      <t>occupants</t>
    </r>
    <r>
      <rPr>
        <sz val="10"/>
        <color theme="1"/>
        <rFont val="Calibri"/>
        <family val="2"/>
        <scheme val="minor"/>
      </rPr>
      <t xml:space="preserve"> and their belongings. Bedrooms and bathrooms much have doors and be sufficient in size for their intended use.</t>
    </r>
  </si>
  <si>
    <r>
      <t>4.</t>
    </r>
    <r>
      <rPr>
        <b/>
        <sz val="10"/>
        <color theme="1"/>
        <rFont val="Times New Roman"/>
        <family val="1"/>
      </rPr>
      <t xml:space="preserve">   </t>
    </r>
    <r>
      <rPr>
        <b/>
        <i/>
        <sz val="10"/>
        <color theme="1"/>
        <rFont val="Calibri"/>
        <family val="2"/>
        <scheme val="minor"/>
      </rPr>
      <t>Interior air quality</t>
    </r>
    <r>
      <rPr>
        <b/>
        <sz val="10"/>
        <color theme="1"/>
        <rFont val="Calibri"/>
        <family val="2"/>
        <scheme val="minor"/>
      </rPr>
      <t>:</t>
    </r>
  </si>
  <si>
    <r>
      <t>a.</t>
    </r>
    <r>
      <rPr>
        <sz val="10"/>
        <color theme="1"/>
        <rFont val="Times New Roman"/>
        <family val="1"/>
      </rPr>
      <t xml:space="preserve">    </t>
    </r>
    <r>
      <rPr>
        <sz val="10"/>
        <color theme="1"/>
        <rFont val="Calibri"/>
        <family val="2"/>
        <scheme val="minor"/>
      </rPr>
      <t>Each room or space within the home has a natural or mechanical means of ventilation.</t>
    </r>
  </si>
  <si>
    <r>
      <t>b.</t>
    </r>
    <r>
      <rPr>
        <sz val="10"/>
        <color theme="1"/>
        <rFont val="Times New Roman"/>
        <family val="1"/>
      </rPr>
      <t xml:space="preserve">    </t>
    </r>
    <r>
      <rPr>
        <sz val="10"/>
        <color theme="1"/>
        <rFont val="Calibri"/>
        <family val="2"/>
        <scheme val="minor"/>
      </rPr>
      <t>The interior air is free of pollutants at a level that might threaten or harm the health of residents. (No gas cans, paint cans, mold, pesticides, herbicides.)</t>
    </r>
  </si>
  <si>
    <r>
      <t>c.</t>
    </r>
    <r>
      <rPr>
        <sz val="10"/>
        <color theme="1"/>
        <rFont val="Times New Roman"/>
        <family val="1"/>
      </rPr>
      <t xml:space="preserve">    </t>
    </r>
    <r>
      <rPr>
        <sz val="10"/>
        <color theme="1"/>
        <rFont val="Calibri"/>
        <family val="2"/>
        <scheme val="minor"/>
      </rPr>
      <t>Existing clothes dryers must be vented to the outside.</t>
    </r>
  </si>
  <si>
    <r>
      <t>5.</t>
    </r>
    <r>
      <rPr>
        <b/>
        <sz val="10"/>
        <color theme="1"/>
        <rFont val="Times New Roman"/>
        <family val="1"/>
      </rPr>
      <t xml:space="preserve">   </t>
    </r>
    <r>
      <rPr>
        <b/>
        <i/>
        <sz val="10"/>
        <color theme="1"/>
        <rFont val="Calibri"/>
        <family val="2"/>
        <scheme val="minor"/>
      </rPr>
      <t>Water Supply</t>
    </r>
    <r>
      <rPr>
        <b/>
        <sz val="10"/>
        <color theme="1"/>
        <rFont val="Calibri"/>
        <family val="2"/>
        <scheme val="minor"/>
      </rPr>
      <t>:</t>
    </r>
    <r>
      <rPr>
        <sz val="10"/>
        <color theme="1"/>
        <rFont val="Calibri"/>
        <family val="2"/>
        <scheme val="minor"/>
      </rPr>
      <t xml:space="preserve"> The home must have adequate hot and cold-water supply.</t>
    </r>
  </si>
  <si>
    <r>
      <t>6.</t>
    </r>
    <r>
      <rPr>
        <b/>
        <sz val="10"/>
        <color theme="1"/>
        <rFont val="Times New Roman"/>
        <family val="1"/>
      </rPr>
      <t xml:space="preserve">   </t>
    </r>
    <r>
      <rPr>
        <b/>
        <i/>
        <sz val="10"/>
        <color theme="1"/>
        <rFont val="Calibri"/>
        <family val="2"/>
        <scheme val="minor"/>
      </rPr>
      <t>Sanitary</t>
    </r>
    <r>
      <rPr>
        <b/>
        <sz val="10"/>
        <color theme="1"/>
        <rFont val="Calibri"/>
        <family val="2"/>
        <scheme val="minor"/>
      </rPr>
      <t xml:space="preserve"> </t>
    </r>
    <r>
      <rPr>
        <b/>
        <i/>
        <sz val="10"/>
        <color theme="1"/>
        <rFont val="Calibri"/>
        <family val="2"/>
        <scheme val="minor"/>
      </rPr>
      <t>Facilities</t>
    </r>
    <r>
      <rPr>
        <b/>
        <sz val="10"/>
        <color theme="1"/>
        <rFont val="Calibri"/>
        <family val="2"/>
        <scheme val="minor"/>
      </rPr>
      <t>:</t>
    </r>
    <r>
      <rPr>
        <sz val="10"/>
        <color theme="1"/>
        <rFont val="Calibri"/>
        <family val="2"/>
        <scheme val="minor"/>
      </rPr>
      <t xml:space="preserve"> Each home has at least one bathroom/sanitary facility in proper operating condition, is private, and is adequate for personal cleanliness and the disposal of human waste.</t>
    </r>
  </si>
  <si>
    <r>
      <t>7.</t>
    </r>
    <r>
      <rPr>
        <b/>
        <sz val="10"/>
        <color theme="1"/>
        <rFont val="Times New Roman"/>
        <family val="1"/>
      </rPr>
      <t xml:space="preserve">   </t>
    </r>
    <r>
      <rPr>
        <b/>
        <i/>
        <sz val="10"/>
        <color theme="1"/>
        <rFont val="Calibri"/>
        <family val="2"/>
        <scheme val="minor"/>
      </rPr>
      <t>Thermal environment</t>
    </r>
    <r>
      <rPr>
        <sz val="10"/>
        <color theme="1"/>
        <rFont val="Calibri"/>
        <family val="2"/>
        <scheme val="minor"/>
      </rPr>
      <t>: The home has heating facilities in proper operating condition.</t>
    </r>
  </si>
  <si>
    <r>
      <t>8.</t>
    </r>
    <r>
      <rPr>
        <b/>
        <sz val="10"/>
        <color theme="1"/>
        <rFont val="Times New Roman"/>
        <family val="1"/>
      </rPr>
      <t xml:space="preserve">   </t>
    </r>
    <r>
      <rPr>
        <b/>
        <i/>
        <sz val="10"/>
        <color theme="1"/>
        <rFont val="Calibri"/>
        <family val="2"/>
        <scheme val="minor"/>
      </rPr>
      <t>Illumination and electricity</t>
    </r>
    <r>
      <rPr>
        <sz val="10"/>
        <color theme="1"/>
        <rFont val="Calibri"/>
        <family val="2"/>
        <scheme val="minor"/>
      </rPr>
      <t>:</t>
    </r>
  </si>
  <si>
    <r>
      <t>a.</t>
    </r>
    <r>
      <rPr>
        <sz val="10"/>
        <color theme="1"/>
        <rFont val="Times New Roman"/>
        <family val="1"/>
      </rPr>
      <t xml:space="preserve">    </t>
    </r>
    <r>
      <rPr>
        <sz val="10"/>
        <color theme="1"/>
        <rFont val="Calibri"/>
        <family val="2"/>
        <scheme val="minor"/>
      </rPr>
      <t>The home has adequate natural or artificial illumination to permit normal indoor activities and support health and safety.</t>
    </r>
  </si>
  <si>
    <r>
      <t>b.</t>
    </r>
    <r>
      <rPr>
        <sz val="10"/>
        <color theme="1"/>
        <rFont val="Times New Roman"/>
        <family val="1"/>
      </rPr>
      <t xml:space="preserve">    </t>
    </r>
    <r>
      <rPr>
        <sz val="10"/>
        <color theme="1"/>
        <rFont val="Calibri"/>
        <family val="2"/>
        <scheme val="minor"/>
      </rPr>
      <t>There are sufficient electrical sources to permit the safe use of electrical appliances in the shelter.</t>
    </r>
  </si>
  <si>
    <r>
      <t>c.</t>
    </r>
    <r>
      <rPr>
        <sz val="10"/>
        <color theme="1"/>
        <rFont val="Times New Roman"/>
        <family val="1"/>
      </rPr>
      <t xml:space="preserve">    </t>
    </r>
    <r>
      <rPr>
        <sz val="10"/>
        <color theme="1"/>
        <rFont val="Calibri"/>
        <family val="2"/>
        <scheme val="minor"/>
      </rPr>
      <t>The home has no apparent electrical hazards.</t>
    </r>
  </si>
  <si>
    <r>
      <t>9.</t>
    </r>
    <r>
      <rPr>
        <b/>
        <sz val="10"/>
        <color theme="1"/>
        <rFont val="Times New Roman"/>
        <family val="1"/>
      </rPr>
      <t xml:space="preserve">   </t>
    </r>
    <r>
      <rPr>
        <b/>
        <i/>
        <sz val="10"/>
        <color theme="1"/>
        <rFont val="Calibri"/>
        <family val="2"/>
        <scheme val="minor"/>
      </rPr>
      <t>Food preparation</t>
    </r>
    <r>
      <rPr>
        <sz val="10"/>
        <color theme="1"/>
        <rFont val="Calibri"/>
        <family val="2"/>
        <scheme val="minor"/>
      </rPr>
      <t>: A food preparation area is provided and contains suitable space and equipment to store, prepare, and serve food in a safe and sanitary manner.  Home must have a refrigerator AND a means of cooking (stovetop or microwave oven).</t>
    </r>
  </si>
  <si>
    <r>
      <t>10.</t>
    </r>
    <r>
      <rPr>
        <b/>
        <sz val="10"/>
        <color theme="1"/>
        <rFont val="Times New Roman"/>
        <family val="1"/>
      </rPr>
      <t xml:space="preserve">   </t>
    </r>
    <r>
      <rPr>
        <b/>
        <i/>
        <sz val="10"/>
        <color theme="1"/>
        <rFont val="Calibri"/>
        <family val="2"/>
        <scheme val="minor"/>
      </rPr>
      <t>Sanitary conditions</t>
    </r>
    <r>
      <rPr>
        <b/>
        <sz val="10"/>
        <color theme="1"/>
        <rFont val="Calibri"/>
        <family val="2"/>
        <scheme val="minor"/>
      </rPr>
      <t>:</t>
    </r>
    <r>
      <rPr>
        <sz val="10"/>
        <color theme="1"/>
        <rFont val="Calibri"/>
        <family val="2"/>
        <scheme val="minor"/>
      </rPr>
      <t xml:space="preserve"> The home is maintained in a sanitary condition with no significant pest infestations, health-endangering filth, animal feces, urine etc.</t>
    </r>
  </si>
  <si>
    <r>
      <t>11.</t>
    </r>
    <r>
      <rPr>
        <b/>
        <sz val="10"/>
        <color theme="1"/>
        <rFont val="Times New Roman"/>
        <family val="1"/>
      </rPr>
      <t xml:space="preserve">   </t>
    </r>
    <r>
      <rPr>
        <b/>
        <i/>
        <sz val="10"/>
        <color theme="1"/>
        <rFont val="Calibri"/>
        <family val="2"/>
        <scheme val="minor"/>
      </rPr>
      <t>Fire safety</t>
    </r>
    <r>
      <rPr>
        <sz val="10"/>
        <color theme="1"/>
        <rFont val="Calibri"/>
        <family val="2"/>
        <scheme val="minor"/>
      </rPr>
      <t>:</t>
    </r>
  </si>
  <si>
    <r>
      <t>a.</t>
    </r>
    <r>
      <rPr>
        <sz val="10"/>
        <color theme="1"/>
        <rFont val="Times New Roman"/>
        <family val="1"/>
      </rPr>
      <t xml:space="preserve">    </t>
    </r>
    <r>
      <rPr>
        <sz val="10"/>
        <color theme="1"/>
        <rFont val="Calibri"/>
        <family val="2"/>
        <scheme val="minor"/>
      </rPr>
      <t xml:space="preserve">There is at least one working smoke alarm in each bedroom and one in the common area of each level.  </t>
    </r>
  </si>
  <si>
    <r>
      <t>b.</t>
    </r>
    <r>
      <rPr>
        <sz val="10"/>
        <color theme="1"/>
        <rFont val="Times New Roman"/>
        <family val="1"/>
      </rPr>
      <t xml:space="preserve">    </t>
    </r>
    <r>
      <rPr>
        <sz val="10"/>
        <color theme="1"/>
        <rFont val="Calibri"/>
        <family val="2"/>
        <scheme val="minor"/>
      </rPr>
      <t>Homes with fuel burning appliances or an attached garage must have UL listed carbon monoxide alarm(s) installed outside each sleeping area in the immediate vicinity of all bedrooms.</t>
    </r>
  </si>
  <si>
    <r>
      <t>c.</t>
    </r>
    <r>
      <rPr>
        <sz val="10"/>
        <color theme="1"/>
        <rFont val="Times New Roman"/>
        <family val="1"/>
      </rPr>
      <t xml:space="preserve">    </t>
    </r>
    <r>
      <rPr>
        <sz val="10"/>
        <color theme="1"/>
        <rFont val="Calibri"/>
        <family val="2"/>
        <scheme val="minor"/>
      </rPr>
      <t>There is a second means of egress from a bedroom (door or openable window).</t>
    </r>
  </si>
  <si>
    <r>
      <t>12.</t>
    </r>
    <r>
      <rPr>
        <b/>
        <sz val="10"/>
        <color theme="1"/>
        <rFont val="Times New Roman"/>
        <family val="1"/>
      </rPr>
      <t xml:space="preserve">   </t>
    </r>
    <r>
      <rPr>
        <b/>
        <sz val="10"/>
        <color theme="1"/>
        <rFont val="Calibri"/>
        <family val="2"/>
        <scheme val="minor"/>
      </rPr>
      <t>Accessibility</t>
    </r>
    <r>
      <rPr>
        <sz val="10"/>
        <color theme="1"/>
        <rFont val="Calibri"/>
        <family val="2"/>
        <scheme val="minor"/>
      </rPr>
      <t xml:space="preserve"> </t>
    </r>
    <r>
      <rPr>
        <i/>
        <sz val="10"/>
        <color theme="1"/>
        <rFont val="Calibri"/>
        <family val="2"/>
        <scheme val="minor"/>
      </rPr>
      <t>(when one or more household members are disabled)</t>
    </r>
    <r>
      <rPr>
        <sz val="10"/>
        <color theme="1"/>
        <rFont val="Calibri"/>
        <family val="2"/>
        <scheme val="minor"/>
      </rPr>
      <t>: Improvements must be made that are demonstrably necessary for a disabled resident to inhabit the home: wheelchair ramps, bathroom grab bars, bath seats/benches, etc.</t>
    </r>
  </si>
  <si>
    <r>
      <t>13.</t>
    </r>
    <r>
      <rPr>
        <b/>
        <sz val="10"/>
        <color theme="1"/>
        <rFont val="Times New Roman"/>
        <family val="1"/>
      </rPr>
      <t xml:space="preserve">   </t>
    </r>
    <r>
      <rPr>
        <b/>
        <sz val="10"/>
        <color theme="1"/>
        <rFont val="Calibri"/>
        <family val="2"/>
        <scheme val="minor"/>
      </rPr>
      <t xml:space="preserve">Optional Improvements:  </t>
    </r>
    <r>
      <rPr>
        <sz val="10"/>
        <color theme="1"/>
        <rFont val="Calibri"/>
        <family val="2"/>
        <scheme val="minor"/>
      </rPr>
      <t>Provided a home meets ALL of the above MHS, the following improvements may be made:</t>
    </r>
  </si>
  <si>
    <r>
      <t>a.</t>
    </r>
    <r>
      <rPr>
        <sz val="10"/>
        <color theme="1"/>
        <rFont val="Times New Roman"/>
        <family val="1"/>
      </rPr>
      <t xml:space="preserve">    </t>
    </r>
    <r>
      <rPr>
        <sz val="10"/>
        <color theme="1"/>
        <rFont val="Calibri"/>
        <family val="2"/>
        <scheme val="minor"/>
      </rPr>
      <t>Installation of a second entrance/exit (ingress/egress).</t>
    </r>
  </si>
  <si>
    <r>
      <t>b.</t>
    </r>
    <r>
      <rPr>
        <sz val="10"/>
        <color theme="1"/>
        <rFont val="Times New Roman"/>
        <family val="1"/>
      </rPr>
      <t xml:space="preserve">    </t>
    </r>
    <r>
      <rPr>
        <sz val="10"/>
        <color theme="1"/>
        <rFont val="Calibri"/>
        <family val="2"/>
        <scheme val="minor"/>
      </rPr>
      <t>Air conditioning.</t>
    </r>
  </si>
  <si>
    <r>
      <t>c.</t>
    </r>
    <r>
      <rPr>
        <sz val="10"/>
        <color theme="1"/>
        <rFont val="Times New Roman"/>
        <family val="1"/>
      </rPr>
      <t xml:space="preserve">    </t>
    </r>
    <r>
      <rPr>
        <sz val="10"/>
        <color theme="1"/>
        <rFont val="Calibri"/>
        <family val="2"/>
        <scheme val="minor"/>
      </rPr>
      <t>Repairs to a second bathroom.</t>
    </r>
  </si>
  <si>
    <r>
      <t>d.</t>
    </r>
    <r>
      <rPr>
        <sz val="10"/>
        <color theme="1"/>
        <rFont val="Times New Roman"/>
        <family val="1"/>
      </rPr>
      <t xml:space="preserve">    </t>
    </r>
    <r>
      <rPr>
        <sz val="10"/>
        <color theme="1"/>
        <rFont val="Calibri"/>
        <family val="2"/>
        <scheme val="minor"/>
      </rPr>
      <t>Replacement of home systems that are at/near the end of their useful life.</t>
    </r>
  </si>
  <si>
    <r>
      <t>e.</t>
    </r>
    <r>
      <rPr>
        <sz val="10"/>
        <color theme="1"/>
        <rFont val="Times New Roman"/>
        <family val="1"/>
      </rPr>
      <t xml:space="preserve">    </t>
    </r>
    <r>
      <rPr>
        <sz val="10"/>
        <color theme="1"/>
        <rFont val="Calibri"/>
        <family val="2"/>
        <scheme val="minor"/>
      </rPr>
      <t>Energy efficiency improvements.</t>
    </r>
  </si>
  <si>
    <t>a.    Complying with the current Kentucky Residential Code or,</t>
  </si>
  <si>
    <t>b.    For homes built since statewide code adoption: the applicable Kentucky residential building code at time of construction; OR:</t>
  </si>
  <si>
    <t>c.    For homes built before statewide adoption of building code: The condition of the interior and exterior stairs, halls, porches, walkways, etc., must not present a danger of tripping and falling. For example, broken or missing steps or loose boards are unacceptable. Existing handrails and guardrails must be in good condition.</t>
  </si>
  <si>
    <t>Other costs</t>
  </si>
  <si>
    <t>AHTF Eligible Costs</t>
  </si>
  <si>
    <t>Costs Not Eligible for AHTF Funds</t>
  </si>
  <si>
    <r>
      <t xml:space="preserve">AHTF Requested for Admin Fee </t>
    </r>
    <r>
      <rPr>
        <i/>
        <sz val="10"/>
        <color theme="4" tint="-0.499984740745262"/>
        <rFont val="Calibri"/>
        <family val="2"/>
        <scheme val="minor"/>
      </rPr>
      <t>(7.5%)</t>
    </r>
  </si>
  <si>
    <t>Notes</t>
  </si>
  <si>
    <t>Project Request</t>
  </si>
  <si>
    <t>Homeowner's Actual Assets</t>
  </si>
  <si>
    <t>does not include primary residence.</t>
  </si>
  <si>
    <t>Homeowner's Actual Income</t>
  </si>
  <si>
    <t xml:space="preserve">Homeowner Asset Limit </t>
  </si>
  <si>
    <t xml:space="preserve">2) Repair Scope </t>
  </si>
  <si>
    <t>This Set Up Packet in Excel &amp; PDF formats:</t>
  </si>
  <si>
    <t>Email this workbook in Excel format AND 
Submit this and other required documents in PDF format.</t>
  </si>
  <si>
    <t xml:space="preserve">Homeowner Information </t>
  </si>
  <si>
    <t>Describe how you identified the homeowner to be assisted.</t>
  </si>
  <si>
    <r>
      <t xml:space="preserve">3. </t>
    </r>
    <r>
      <rPr>
        <b/>
        <sz val="11"/>
        <rFont val="Calibri"/>
        <family val="2"/>
      </rPr>
      <t>(Complete only if item 1 is &gt; $5,000.)</t>
    </r>
    <r>
      <rPr>
        <sz val="11"/>
        <rFont val="Calibri"/>
        <family val="2"/>
      </rPr>
      <t xml:space="preserve"> Imputed income from assets (Item 1 x passbook rate of 2%)</t>
    </r>
  </si>
  <si>
    <r>
      <rPr>
        <b/>
        <sz val="12"/>
        <rFont val="Calibri"/>
        <family val="2"/>
        <scheme val="minor"/>
      </rPr>
      <t>ASSETS</t>
    </r>
    <r>
      <rPr>
        <b/>
        <sz val="11"/>
        <rFont val="Calibri"/>
        <family val="2"/>
      </rPr>
      <t xml:space="preserve"> </t>
    </r>
    <r>
      <rPr>
        <i/>
        <sz val="10"/>
        <rFont val="Calibri"/>
        <family val="2"/>
      </rPr>
      <t>(Do not include value of primary residence.)</t>
    </r>
    <r>
      <rPr>
        <b/>
        <i/>
        <sz val="10"/>
        <rFont val="Calibri"/>
        <family val="2"/>
      </rPr>
      <t xml:space="preserve"> - </t>
    </r>
    <r>
      <rPr>
        <b/>
        <i/>
        <sz val="10"/>
        <color indexed="60"/>
        <rFont val="Calibri"/>
        <family val="2"/>
      </rPr>
      <t>IF NO ASSETS, ENTER "NONE."</t>
    </r>
  </si>
  <si>
    <r>
      <rPr>
        <b/>
        <sz val="12"/>
        <rFont val="Calibri"/>
        <family val="2"/>
        <scheme val="minor"/>
      </rPr>
      <t>ANTICIPATED GROSS ANNUAL INCOME</t>
    </r>
    <r>
      <rPr>
        <b/>
        <sz val="11"/>
        <rFont val="Calibri"/>
        <family val="2"/>
      </rPr>
      <t xml:space="preserve"> </t>
    </r>
    <r>
      <rPr>
        <i/>
        <sz val="10"/>
        <rFont val="Calibri"/>
        <family val="2"/>
      </rPr>
      <t>(If client receives public assistance, please include type and dollar amount.)</t>
    </r>
  </si>
  <si>
    <t>Photos depicting existing conditions + areas to be repaired.</t>
  </si>
  <si>
    <t>This form and attachments listed below must be submitted for each home.</t>
  </si>
  <si>
    <r>
      <t>4) Buyer Income</t>
    </r>
    <r>
      <rPr>
        <sz val="9"/>
        <rFont val="Calibri"/>
        <family val="2"/>
        <scheme val="minor"/>
      </rPr>
      <t xml:space="preserve"> </t>
    </r>
    <r>
      <rPr>
        <i/>
        <sz val="9"/>
        <rFont val="Calibri"/>
        <family val="2"/>
        <scheme val="minor"/>
      </rPr>
      <t>(OR HUD's income calculator worksheet)</t>
    </r>
  </si>
  <si>
    <t>I certify that, to the best of my knowledge, there are no undisclosed, real or perceived conflicts of interest in regard to: 1) any employee or board member of my organization; 2) the homeowner and/or other household members; 3) contractors; and/or 4) any other person or business directly or indirectly involved in the improvement of this home.</t>
  </si>
  <si>
    <t>Agency Information</t>
  </si>
  <si>
    <t>Agency:</t>
  </si>
  <si>
    <t>Maximum</t>
  </si>
  <si>
    <r>
      <t>a.</t>
    </r>
    <r>
      <rPr>
        <sz val="9"/>
        <color theme="1"/>
        <rFont val="Times New Roman"/>
        <family val="1"/>
      </rPr>
      <t xml:space="preserve">    </t>
    </r>
    <r>
      <rPr>
        <sz val="9"/>
        <color theme="1"/>
        <rFont val="Calibri"/>
        <family val="2"/>
        <scheme val="minor"/>
      </rPr>
      <t xml:space="preserve">The home is structurally sound to protect the residents from the elements and not pose any threat to the health and safety of the residents.  </t>
    </r>
    <r>
      <rPr>
        <sz val="9"/>
        <color rgb="FF222222"/>
        <rFont val="Calibri"/>
        <family val="2"/>
        <scheme val="minor"/>
      </rPr>
      <t>A structurally sound building is one which has not decayed, deteriorated, or in danger of thermal envelope failure.</t>
    </r>
    <r>
      <rPr>
        <sz val="9"/>
        <color theme="1"/>
        <rFont val="Calibri"/>
        <family val="2"/>
        <scheme val="minor"/>
      </rPr>
      <t xml:space="preserve"> The thermal envelope consists of any plane adjacent to habitable, conditioned, and/or storage space included in the footprint of the home. </t>
    </r>
  </si>
  <si>
    <r>
      <t>b.</t>
    </r>
    <r>
      <rPr>
        <sz val="9"/>
        <color theme="1"/>
        <rFont val="Times New Roman"/>
        <family val="1"/>
      </rPr>
      <t xml:space="preserve">    </t>
    </r>
    <r>
      <rPr>
        <sz val="9"/>
        <color theme="1"/>
        <rFont val="Calibri"/>
        <family val="2"/>
        <scheme val="minor"/>
      </rPr>
      <t>The roof must be structurally sound and weathertight.</t>
    </r>
  </si>
  <si>
    <r>
      <t>c.</t>
    </r>
    <r>
      <rPr>
        <sz val="9"/>
        <color theme="1"/>
        <rFont val="Times New Roman"/>
        <family val="1"/>
      </rPr>
      <t xml:space="preserve">    </t>
    </r>
    <r>
      <rPr>
        <sz val="9"/>
        <color theme="1"/>
        <rFont val="Calibri"/>
        <family val="2"/>
        <scheme val="minor"/>
      </rPr>
      <t>Ceilings, wall, and floors must not have any serious defects such as severe bulging or leaning, large holes, loose surface materials, severe buckling, missing parts or other serious damage.</t>
    </r>
  </si>
  <si>
    <r>
      <t>d.</t>
    </r>
    <r>
      <rPr>
        <sz val="9"/>
        <color theme="1"/>
        <rFont val="Times New Roman"/>
        <family val="1"/>
      </rPr>
      <t xml:space="preserve">    </t>
    </r>
    <r>
      <rPr>
        <sz val="9"/>
        <color theme="1"/>
        <rFont val="Calibri"/>
        <family val="2"/>
        <scheme val="minor"/>
      </rPr>
      <t>The exterior wall structure and surface must not have any serious defects such as serious leaning, buckling, sagging, large holes, or defects that may result in air infiltration or vermin infiltration.</t>
    </r>
  </si>
  <si>
    <r>
      <t>a.</t>
    </r>
    <r>
      <rPr>
        <sz val="9"/>
        <color theme="1"/>
        <rFont val="Times New Roman"/>
        <family val="1"/>
      </rPr>
      <t xml:space="preserve">    </t>
    </r>
    <r>
      <rPr>
        <sz val="9"/>
        <color theme="1"/>
        <rFont val="Calibri"/>
        <family val="2"/>
        <scheme val="minor"/>
      </rPr>
      <t>Each room or space within the home has a natural or mechanical means of ventilation.</t>
    </r>
  </si>
  <si>
    <r>
      <t>b.</t>
    </r>
    <r>
      <rPr>
        <sz val="9"/>
        <color theme="1"/>
        <rFont val="Times New Roman"/>
        <family val="1"/>
      </rPr>
      <t xml:space="preserve">    </t>
    </r>
    <r>
      <rPr>
        <sz val="9"/>
        <color theme="1"/>
        <rFont val="Calibri"/>
        <family val="2"/>
        <scheme val="minor"/>
      </rPr>
      <t>The interior air is free of pollutants at a level that might threaten or harm the health of residents. (No gas cans, paint cans, mold, pesticides, herbicides.)</t>
    </r>
  </si>
  <si>
    <r>
      <t>c.</t>
    </r>
    <r>
      <rPr>
        <sz val="9"/>
        <color theme="1"/>
        <rFont val="Times New Roman"/>
        <family val="1"/>
      </rPr>
      <t xml:space="preserve">    </t>
    </r>
    <r>
      <rPr>
        <sz val="9"/>
        <color theme="1"/>
        <rFont val="Calibri"/>
        <family val="2"/>
        <scheme val="minor"/>
      </rPr>
      <t>Existing clothes dryers must be vented to the outside.</t>
    </r>
  </si>
  <si>
    <r>
      <t>a.</t>
    </r>
    <r>
      <rPr>
        <sz val="9"/>
        <color theme="1"/>
        <rFont val="Times New Roman"/>
        <family val="1"/>
      </rPr>
      <t xml:space="preserve">    </t>
    </r>
    <r>
      <rPr>
        <sz val="9"/>
        <color theme="1"/>
        <rFont val="Calibri"/>
        <family val="2"/>
        <scheme val="minor"/>
      </rPr>
      <t>The home has adequate natural or artificial illumination to permit normal indoor activities and support health and safety.</t>
    </r>
  </si>
  <si>
    <r>
      <t>b.</t>
    </r>
    <r>
      <rPr>
        <sz val="9"/>
        <color theme="1"/>
        <rFont val="Times New Roman"/>
        <family val="1"/>
      </rPr>
      <t xml:space="preserve">    </t>
    </r>
    <r>
      <rPr>
        <sz val="9"/>
        <color theme="1"/>
        <rFont val="Calibri"/>
        <family val="2"/>
        <scheme val="minor"/>
      </rPr>
      <t>There are sufficient electrical sources to permit the safe use of electrical appliances in the shelter.</t>
    </r>
  </si>
  <si>
    <r>
      <t>c.</t>
    </r>
    <r>
      <rPr>
        <sz val="9"/>
        <color theme="1"/>
        <rFont val="Times New Roman"/>
        <family val="1"/>
      </rPr>
      <t xml:space="preserve">    </t>
    </r>
    <r>
      <rPr>
        <sz val="9"/>
        <color theme="1"/>
        <rFont val="Calibri"/>
        <family val="2"/>
        <scheme val="minor"/>
      </rPr>
      <t>The home has no apparent electrical hazards.</t>
    </r>
  </si>
  <si>
    <r>
      <t>a.</t>
    </r>
    <r>
      <rPr>
        <sz val="9"/>
        <color theme="1"/>
        <rFont val="Times New Roman"/>
        <family val="1"/>
      </rPr>
      <t xml:space="preserve">    </t>
    </r>
    <r>
      <rPr>
        <sz val="9"/>
        <color theme="1"/>
        <rFont val="Calibri"/>
        <family val="2"/>
        <scheme val="minor"/>
      </rPr>
      <t xml:space="preserve">There is at least one working smoke alarm in each bedroom and one in the common area of each level.  </t>
    </r>
  </si>
  <si>
    <r>
      <t>b.</t>
    </r>
    <r>
      <rPr>
        <sz val="9"/>
        <color theme="1"/>
        <rFont val="Times New Roman"/>
        <family val="1"/>
      </rPr>
      <t xml:space="preserve">    </t>
    </r>
    <r>
      <rPr>
        <sz val="9"/>
        <color theme="1"/>
        <rFont val="Calibri"/>
        <family val="2"/>
        <scheme val="minor"/>
      </rPr>
      <t>Homes with fuel burning appliances or an attached garage must have UL listed carbon monoxide alarm(s) installed outside each sleeping area in the immediate vicinity of all bedrooms.</t>
    </r>
  </si>
  <si>
    <r>
      <t>c.</t>
    </r>
    <r>
      <rPr>
        <sz val="9"/>
        <color theme="1"/>
        <rFont val="Times New Roman"/>
        <family val="1"/>
      </rPr>
      <t xml:space="preserve">    </t>
    </r>
    <r>
      <rPr>
        <sz val="9"/>
        <color theme="1"/>
        <rFont val="Calibri"/>
        <family val="2"/>
        <scheme val="minor"/>
      </rPr>
      <t>There is a second means of egress from a bedroom (door or openable window).</t>
    </r>
  </si>
  <si>
    <r>
      <t>a.</t>
    </r>
    <r>
      <rPr>
        <sz val="9"/>
        <color theme="1"/>
        <rFont val="Times New Roman"/>
        <family val="1"/>
      </rPr>
      <t xml:space="preserve">    </t>
    </r>
    <r>
      <rPr>
        <sz val="9"/>
        <color theme="1"/>
        <rFont val="Calibri"/>
        <family val="2"/>
        <scheme val="minor"/>
      </rPr>
      <t>Installation of a second entrance/exit (ingress/egress).</t>
    </r>
  </si>
  <si>
    <r>
      <t>b.</t>
    </r>
    <r>
      <rPr>
        <sz val="9"/>
        <color theme="1"/>
        <rFont val="Times New Roman"/>
        <family val="1"/>
      </rPr>
      <t xml:space="preserve">    </t>
    </r>
    <r>
      <rPr>
        <sz val="9"/>
        <color theme="1"/>
        <rFont val="Calibri"/>
        <family val="2"/>
        <scheme val="minor"/>
      </rPr>
      <t>Air conditioning.</t>
    </r>
  </si>
  <si>
    <r>
      <t>c.</t>
    </r>
    <r>
      <rPr>
        <sz val="9"/>
        <color theme="1"/>
        <rFont val="Times New Roman"/>
        <family val="1"/>
      </rPr>
      <t xml:space="preserve">    </t>
    </r>
    <r>
      <rPr>
        <sz val="9"/>
        <color theme="1"/>
        <rFont val="Calibri"/>
        <family val="2"/>
        <scheme val="minor"/>
      </rPr>
      <t>Repairs to a second bathroom.</t>
    </r>
  </si>
  <si>
    <r>
      <t>d.</t>
    </r>
    <r>
      <rPr>
        <sz val="9"/>
        <color theme="1"/>
        <rFont val="Times New Roman"/>
        <family val="1"/>
      </rPr>
      <t xml:space="preserve">    </t>
    </r>
    <r>
      <rPr>
        <sz val="9"/>
        <color theme="1"/>
        <rFont val="Calibri"/>
        <family val="2"/>
        <scheme val="minor"/>
      </rPr>
      <t>Replacement of home systems that are at/near the end of their useful life.</t>
    </r>
  </si>
  <si>
    <r>
      <t>e.</t>
    </r>
    <r>
      <rPr>
        <sz val="9"/>
        <color theme="1"/>
        <rFont val="Times New Roman"/>
        <family val="1"/>
      </rPr>
      <t xml:space="preserve">    </t>
    </r>
    <r>
      <rPr>
        <sz val="9"/>
        <color theme="1"/>
        <rFont val="Calibri"/>
        <family val="2"/>
        <scheme val="minor"/>
      </rPr>
      <t>Energy efficiency improvements.</t>
    </r>
  </si>
  <si>
    <r>
      <t>13.</t>
    </r>
    <r>
      <rPr>
        <b/>
        <sz val="10"/>
        <color theme="1"/>
        <rFont val="Times New Roman"/>
        <family val="1"/>
      </rPr>
      <t xml:space="preserve">   </t>
    </r>
    <r>
      <rPr>
        <b/>
        <sz val="10"/>
        <color theme="1"/>
        <rFont val="Calibri"/>
        <family val="2"/>
        <scheme val="minor"/>
      </rPr>
      <t xml:space="preserve">Optional Improvements:  </t>
    </r>
    <r>
      <rPr>
        <sz val="9"/>
        <color theme="1"/>
        <rFont val="Calibri"/>
        <family val="2"/>
        <scheme val="minor"/>
      </rPr>
      <t>Provided a home meets ALL of the above MHS, the following improvements may be made:</t>
    </r>
  </si>
  <si>
    <t>Funding Agreement #:</t>
  </si>
  <si>
    <t>Project Completion:  Summary of Sources &amp; Uses</t>
  </si>
  <si>
    <t>Project Completion Certification</t>
  </si>
  <si>
    <t>Evidence of KHC DCR Inspection/Approval</t>
  </si>
  <si>
    <t>PROJECT COMPLETION REPORT (PCR)</t>
  </si>
  <si>
    <t>Project Agreement Number:</t>
  </si>
  <si>
    <t>Variance</t>
  </si>
  <si>
    <t>Project Completion:  Repair Scope</t>
  </si>
  <si>
    <t>Projected Start Date for Repairs</t>
  </si>
  <si>
    <t>Projected Completion Date for Repairs</t>
  </si>
  <si>
    <t>Describe any non-KHC sources in the project (grants, loans, in-kind donations of time/materials).</t>
  </si>
  <si>
    <t>NA</t>
  </si>
  <si>
    <t>Notes:</t>
  </si>
  <si>
    <r>
      <t xml:space="preserve">TOTAL Repair Costs </t>
    </r>
    <r>
      <rPr>
        <i/>
        <sz val="11"/>
        <color theme="0"/>
        <rFont val="Calibri"/>
        <family val="2"/>
        <scheme val="minor"/>
      </rPr>
      <t>(materials + labor)</t>
    </r>
    <r>
      <rPr>
        <b/>
        <sz val="11"/>
        <color theme="0"/>
        <rFont val="Calibri"/>
        <family val="2"/>
        <scheme val="minor"/>
      </rPr>
      <t>:</t>
    </r>
  </si>
  <si>
    <t>KHC AHTF Home Repair Forgivable Loan</t>
  </si>
  <si>
    <t>Project Completion Report (Excel + PDF)</t>
  </si>
  <si>
    <r>
      <rPr>
        <b/>
        <i/>
        <sz val="10"/>
        <color theme="0"/>
        <rFont val="Calibri"/>
        <family val="2"/>
        <scheme val="minor"/>
      </rPr>
      <t>Estimated Costs</t>
    </r>
    <r>
      <rPr>
        <b/>
        <i/>
        <sz val="11"/>
        <color theme="0"/>
        <rFont val="Calibri"/>
        <family val="2"/>
        <scheme val="minor"/>
      </rPr>
      <t xml:space="preserve">
</t>
    </r>
    <r>
      <rPr>
        <i/>
        <sz val="9"/>
        <color theme="0"/>
        <rFont val="Calibri"/>
        <family val="2"/>
        <scheme val="minor"/>
      </rPr>
      <t>Submitted in Setup</t>
    </r>
  </si>
  <si>
    <r>
      <t>To be income-eligible,</t>
    </r>
    <r>
      <rPr>
        <b/>
        <i/>
        <sz val="11"/>
        <color theme="5" tint="-0.499984740745262"/>
        <rFont val="Calibri"/>
        <family val="2"/>
      </rPr>
      <t xml:space="preserve"> the household's annual </t>
    </r>
    <r>
      <rPr>
        <b/>
        <i/>
        <u/>
        <sz val="11"/>
        <color theme="5" tint="-0.499984740745262"/>
        <rFont val="Calibri"/>
        <family val="2"/>
      </rPr>
      <t>GROSS</t>
    </r>
    <r>
      <rPr>
        <b/>
        <i/>
        <sz val="11"/>
        <color theme="5" tint="-0.499984740745262"/>
        <rFont val="Calibri"/>
        <family val="2"/>
      </rPr>
      <t xml:space="preserve"> income must not exceed the income limits as stated in your AHTF funding agreement.</t>
    </r>
    <r>
      <rPr>
        <i/>
        <sz val="11"/>
        <color theme="5" tint="-0.499984740745262"/>
        <rFont val="Calibri"/>
        <family val="2"/>
      </rPr>
      <t xml:space="preserve">  All household income and assets must be third-party verified and verifications are valid for up to 180 days (six months) prior to written agreement with the assisted household.</t>
    </r>
  </si>
  <si>
    <r>
      <t>Repair Costs to Meet MHS</t>
    </r>
    <r>
      <rPr>
        <sz val="10"/>
        <rFont val="Calibri"/>
        <family val="2"/>
        <scheme val="minor"/>
      </rPr>
      <t xml:space="preserve"> </t>
    </r>
    <r>
      <rPr>
        <i/>
        <sz val="10"/>
        <rFont val="Calibri"/>
        <family val="2"/>
        <scheme val="minor"/>
      </rPr>
      <t>(materials + labor)</t>
    </r>
  </si>
  <si>
    <r>
      <t>Non-MHS Home Repair Costs</t>
    </r>
    <r>
      <rPr>
        <sz val="10"/>
        <rFont val="Calibri"/>
        <family val="2"/>
        <scheme val="minor"/>
      </rPr>
      <t xml:space="preserve"> </t>
    </r>
    <r>
      <rPr>
        <i/>
        <sz val="10"/>
        <rFont val="Calibri"/>
        <family val="2"/>
        <scheme val="minor"/>
      </rPr>
      <t>(materials + labor)</t>
    </r>
  </si>
  <si>
    <t>Max Const. Mgt Fee Allowed (15%):</t>
  </si>
  <si>
    <r>
      <t xml:space="preserve">Est. Cost 
</t>
    </r>
    <r>
      <rPr>
        <i/>
        <sz val="9"/>
        <color theme="0"/>
        <rFont val="Calibri"/>
        <family val="2"/>
        <scheme val="minor"/>
      </rPr>
      <t>labor + materials</t>
    </r>
  </si>
  <si>
    <r>
      <t>1.</t>
    </r>
    <r>
      <rPr>
        <b/>
        <sz val="10"/>
        <color theme="1"/>
        <rFont val="Times New Roman"/>
        <family val="1"/>
      </rPr>
      <t xml:space="preserve">   </t>
    </r>
    <r>
      <rPr>
        <b/>
        <sz val="10"/>
        <color theme="1"/>
        <rFont val="Calibri"/>
        <family val="2"/>
        <scheme val="minor"/>
      </rPr>
      <t xml:space="preserve">Structure: </t>
    </r>
  </si>
  <si>
    <r>
      <t>2.</t>
    </r>
    <r>
      <rPr>
        <b/>
        <sz val="10"/>
        <color theme="1"/>
        <rFont val="Times New Roman"/>
        <family val="1"/>
      </rPr>
      <t xml:space="preserve">   </t>
    </r>
    <r>
      <rPr>
        <b/>
        <sz val="10"/>
        <color theme="1"/>
        <rFont val="Calibri"/>
        <family val="2"/>
        <scheme val="minor"/>
      </rPr>
      <t>Access.</t>
    </r>
    <r>
      <rPr>
        <sz val="10"/>
        <color theme="1"/>
        <rFont val="Calibri"/>
        <family val="2"/>
        <scheme val="minor"/>
      </rPr>
      <t xml:space="preserve"> The home must demonstrate a reasonably safe path of egress by:</t>
    </r>
  </si>
  <si>
    <r>
      <t>3.</t>
    </r>
    <r>
      <rPr>
        <b/>
        <sz val="10"/>
        <color theme="1"/>
        <rFont val="Times New Roman"/>
        <family val="1"/>
      </rPr>
      <t xml:space="preserve">   </t>
    </r>
    <r>
      <rPr>
        <b/>
        <sz val="10"/>
        <color theme="1"/>
        <rFont val="Calibri"/>
        <family val="2"/>
        <scheme val="minor"/>
      </rPr>
      <t>Space and security</t>
    </r>
    <r>
      <rPr>
        <sz val="10"/>
        <color theme="1"/>
        <rFont val="Calibri"/>
        <family val="2"/>
        <scheme val="minor"/>
      </rPr>
      <t xml:space="preserve">: </t>
    </r>
    <r>
      <rPr>
        <sz val="9"/>
        <color theme="1"/>
        <rFont val="Calibri"/>
        <family val="2"/>
        <scheme val="minor"/>
      </rPr>
      <t>The home must provide an acceptable place to sleep and adequate space, privacy, and security for the occupants and their belongings. Bedrooms and bathrooms much have doors and be sufficient in size for their intended use.</t>
    </r>
  </si>
  <si>
    <r>
      <t>4.</t>
    </r>
    <r>
      <rPr>
        <b/>
        <sz val="10"/>
        <color theme="1"/>
        <rFont val="Times New Roman"/>
        <family val="1"/>
      </rPr>
      <t xml:space="preserve">   </t>
    </r>
    <r>
      <rPr>
        <b/>
        <sz val="10"/>
        <color theme="1"/>
        <rFont val="Calibri"/>
        <family val="2"/>
        <scheme val="minor"/>
      </rPr>
      <t>Interior air quality:</t>
    </r>
  </si>
  <si>
    <r>
      <t>5.</t>
    </r>
    <r>
      <rPr>
        <b/>
        <sz val="10"/>
        <color theme="1"/>
        <rFont val="Times New Roman"/>
        <family val="1"/>
      </rPr>
      <t xml:space="preserve">   </t>
    </r>
    <r>
      <rPr>
        <b/>
        <sz val="10"/>
        <color theme="1"/>
        <rFont val="Calibri"/>
        <family val="2"/>
        <scheme val="minor"/>
      </rPr>
      <t>Water Supply:</t>
    </r>
    <r>
      <rPr>
        <sz val="10"/>
        <color theme="1"/>
        <rFont val="Calibri"/>
        <family val="2"/>
        <scheme val="minor"/>
      </rPr>
      <t xml:space="preserve"> </t>
    </r>
    <r>
      <rPr>
        <sz val="9"/>
        <color theme="1"/>
        <rFont val="Calibri"/>
        <family val="2"/>
        <scheme val="minor"/>
      </rPr>
      <t>The home must have adequate hot and cold-water supply.</t>
    </r>
  </si>
  <si>
    <r>
      <t>6.</t>
    </r>
    <r>
      <rPr>
        <b/>
        <sz val="10"/>
        <color theme="1"/>
        <rFont val="Times New Roman"/>
        <family val="1"/>
      </rPr>
      <t xml:space="preserve">   </t>
    </r>
    <r>
      <rPr>
        <b/>
        <sz val="10"/>
        <color theme="1"/>
        <rFont val="Calibri"/>
        <family val="2"/>
        <scheme val="minor"/>
      </rPr>
      <t>Sanitary Facilities:</t>
    </r>
    <r>
      <rPr>
        <sz val="10"/>
        <color theme="1"/>
        <rFont val="Calibri"/>
        <family val="2"/>
        <scheme val="minor"/>
      </rPr>
      <t xml:space="preserve"> </t>
    </r>
    <r>
      <rPr>
        <sz val="9"/>
        <color theme="1"/>
        <rFont val="Calibri"/>
        <family val="2"/>
        <scheme val="minor"/>
      </rPr>
      <t>Each home has at least one bathroom/sanitary facility in proper operating condition, is private, and is adequate for personal cleanliness and the disposal of human waste.</t>
    </r>
  </si>
  <si>
    <r>
      <t>7.</t>
    </r>
    <r>
      <rPr>
        <b/>
        <sz val="10"/>
        <color theme="1"/>
        <rFont val="Times New Roman"/>
        <family val="1"/>
      </rPr>
      <t xml:space="preserve">   </t>
    </r>
    <r>
      <rPr>
        <b/>
        <sz val="10"/>
        <color theme="1"/>
        <rFont val="Calibri"/>
        <family val="2"/>
        <scheme val="minor"/>
      </rPr>
      <t>Thermal environment</t>
    </r>
    <r>
      <rPr>
        <sz val="10"/>
        <color theme="1"/>
        <rFont val="Calibri"/>
        <family val="2"/>
        <scheme val="minor"/>
      </rPr>
      <t xml:space="preserve">: </t>
    </r>
    <r>
      <rPr>
        <sz val="9"/>
        <color theme="1"/>
        <rFont val="Calibri"/>
        <family val="2"/>
        <scheme val="minor"/>
      </rPr>
      <t>The home has heating facilities in proper operating condition.</t>
    </r>
  </si>
  <si>
    <r>
      <t>8.</t>
    </r>
    <r>
      <rPr>
        <b/>
        <sz val="10"/>
        <color theme="1"/>
        <rFont val="Times New Roman"/>
        <family val="1"/>
      </rPr>
      <t xml:space="preserve">   </t>
    </r>
    <r>
      <rPr>
        <b/>
        <sz val="10"/>
        <color theme="1"/>
        <rFont val="Calibri"/>
        <family val="2"/>
        <scheme val="minor"/>
      </rPr>
      <t>Illumination and electricity</t>
    </r>
    <r>
      <rPr>
        <sz val="10"/>
        <color theme="1"/>
        <rFont val="Calibri"/>
        <family val="2"/>
        <scheme val="minor"/>
      </rPr>
      <t>:</t>
    </r>
  </si>
  <si>
    <r>
      <t>9.</t>
    </r>
    <r>
      <rPr>
        <b/>
        <sz val="10"/>
        <color theme="1"/>
        <rFont val="Times New Roman"/>
        <family val="1"/>
      </rPr>
      <t xml:space="preserve">   </t>
    </r>
    <r>
      <rPr>
        <b/>
        <sz val="10"/>
        <color theme="1"/>
        <rFont val="Calibri"/>
        <family val="2"/>
        <scheme val="minor"/>
      </rPr>
      <t>Food preparation</t>
    </r>
    <r>
      <rPr>
        <sz val="10"/>
        <color theme="1"/>
        <rFont val="Calibri"/>
        <family val="2"/>
        <scheme val="minor"/>
      </rPr>
      <t xml:space="preserve">: </t>
    </r>
    <r>
      <rPr>
        <sz val="9"/>
        <color theme="1"/>
        <rFont val="Calibri"/>
        <family val="2"/>
        <scheme val="minor"/>
      </rPr>
      <t>A food preparation area is provided and contains suitable space and equipment to store, prepare, and serve food in a safe and sanitary manner.  Home must have a refrigerator AND a means of cooking (stovetop or microwave oven).</t>
    </r>
  </si>
  <si>
    <r>
      <t>10.</t>
    </r>
    <r>
      <rPr>
        <b/>
        <sz val="10"/>
        <color theme="1"/>
        <rFont val="Times New Roman"/>
        <family val="1"/>
      </rPr>
      <t xml:space="preserve">   </t>
    </r>
    <r>
      <rPr>
        <b/>
        <sz val="10"/>
        <color theme="1"/>
        <rFont val="Calibri"/>
        <family val="2"/>
        <scheme val="minor"/>
      </rPr>
      <t>Sanitary conditions:</t>
    </r>
    <r>
      <rPr>
        <sz val="10"/>
        <color theme="1"/>
        <rFont val="Calibri"/>
        <family val="2"/>
        <scheme val="minor"/>
      </rPr>
      <t xml:space="preserve"> The home is maintained in a sanitary condition with no significant pest infestations, health-endangering filth, animal feces, urine etc.</t>
    </r>
  </si>
  <si>
    <r>
      <t>11.</t>
    </r>
    <r>
      <rPr>
        <b/>
        <sz val="10"/>
        <color theme="1"/>
        <rFont val="Times New Roman"/>
        <family val="1"/>
      </rPr>
      <t xml:space="preserve">   </t>
    </r>
    <r>
      <rPr>
        <b/>
        <sz val="10"/>
        <color theme="1"/>
        <rFont val="Calibri"/>
        <family val="2"/>
        <scheme val="minor"/>
      </rPr>
      <t>Fire safety</t>
    </r>
    <r>
      <rPr>
        <sz val="10"/>
        <color theme="1"/>
        <rFont val="Calibri"/>
        <family val="2"/>
        <scheme val="minor"/>
      </rPr>
      <t>:</t>
    </r>
  </si>
  <si>
    <r>
      <t>12.</t>
    </r>
    <r>
      <rPr>
        <b/>
        <sz val="10"/>
        <color theme="1"/>
        <rFont val="Times New Roman"/>
        <family val="1"/>
      </rPr>
      <t xml:space="preserve">   </t>
    </r>
    <r>
      <rPr>
        <b/>
        <sz val="10"/>
        <color theme="1"/>
        <rFont val="Calibri"/>
        <family val="2"/>
        <scheme val="minor"/>
      </rPr>
      <t>Accessibility</t>
    </r>
    <r>
      <rPr>
        <sz val="10"/>
        <color theme="1"/>
        <rFont val="Calibri"/>
        <family val="2"/>
        <scheme val="minor"/>
      </rPr>
      <t xml:space="preserve"> </t>
    </r>
    <r>
      <rPr>
        <sz val="9"/>
        <color theme="1"/>
        <rFont val="Calibri"/>
        <family val="2"/>
        <scheme val="minor"/>
      </rPr>
      <t>(when one or more household members are disabled): Improvements must be made that are demonstrably necessary for a disabled resident to inhabit the home: wheelchair ramps, bathroom grab bars, bath seats/benches, etc.</t>
    </r>
  </si>
  <si>
    <t>Proposed at Setup</t>
  </si>
  <si>
    <t>Actual Repair Costs Entered by:</t>
  </si>
  <si>
    <t>Sources &amp; Uses Actuals entered by:</t>
  </si>
  <si>
    <t>Non-MHS Home Repair Costs</t>
  </si>
  <si>
    <t>4) Owner Income</t>
  </si>
  <si>
    <t>Project Completion Report (PCR)</t>
  </si>
  <si>
    <t>Costs should include labor and materials be based on the accepted contractor bid; for recipients with in-house construction crews, costs should be based on the actual anticipated costs.</t>
  </si>
  <si>
    <t>The total repair costs calculated on this sheet will auto-populate on the "3)Sources &amp; Uses" sheet.</t>
  </si>
  <si>
    <t>2) Repair Scope</t>
  </si>
  <si>
    <t>Enter any additional project costs.</t>
  </si>
  <si>
    <t>Enter any additional project sources (grants, donations of materials, etc.).</t>
  </si>
  <si>
    <t>Be sure uses and sources balance to zero.</t>
  </si>
  <si>
    <t>Use this sheet to calculate the homeowner's annual gross income &amp; assets.</t>
  </si>
  <si>
    <t>Each sheet will auto-populate with your original project set up numbers.</t>
  </si>
  <si>
    <t xml:space="preserve">C. </t>
  </si>
  <si>
    <t>Fill in the cells shaded orange with your project's ACTUAL numbers.</t>
  </si>
  <si>
    <t xml:space="preserve">D. </t>
  </si>
  <si>
    <r>
      <t>1. Total family assets</t>
    </r>
    <r>
      <rPr>
        <i/>
        <sz val="11"/>
        <rFont val="Calibri"/>
        <family val="2"/>
      </rPr>
      <t xml:space="preserve"> </t>
    </r>
    <r>
      <rPr>
        <i/>
        <sz val="11"/>
        <color theme="5" tint="-0.499984740745262"/>
        <rFont val="Calibri"/>
        <family val="2"/>
      </rPr>
      <t>(Must not exceed $50,000)</t>
    </r>
  </si>
  <si>
    <t>Affordable Housing Trust Fund Request</t>
  </si>
  <si>
    <t>Funding Agmt Number:</t>
  </si>
  <si>
    <t>Project Completion Report Checklist</t>
  </si>
  <si>
    <t>Total KHC Funds Requested:</t>
  </si>
  <si>
    <t>Proof of Ownership: Land and Home</t>
  </si>
  <si>
    <t>I further understand that the home must meet ALL elements of MHS upon project completion; final reimbursement will not be made until a KHC inspector has performed a satisfactory on-site inspection; and failure to bring a home up to MHS will result in repayment to KHC by my agency.</t>
  </si>
  <si>
    <t>Report from DCR.</t>
  </si>
  <si>
    <t>Deed Restriction signed by Homeowner</t>
  </si>
  <si>
    <t>a) PCR Checklist</t>
  </si>
  <si>
    <t xml:space="preserve">1) PCR Repair Scope </t>
  </si>
  <si>
    <t>2) PCR Sources &amp; Uses</t>
  </si>
  <si>
    <t>Email this entire workbook in Excel format AND 
Submit PCR and other required documents in PDF format.</t>
  </si>
  <si>
    <t>Project Number:</t>
  </si>
  <si>
    <t>This form and attachments must be submitted to complete the project &amp; make final funds draw.</t>
  </si>
  <si>
    <t xml:space="preserve">I certify that submission of this Project Completion Report (PCR) has been duly authorized by the governing body of my organization, and that all information contained in this PCR, to the best of my knowledge, is true and accurate. </t>
  </si>
  <si>
    <t xml:space="preserve">Deed, 99 year lease, etc.  </t>
  </si>
  <si>
    <t>Home Type:</t>
  </si>
  <si>
    <t xml:space="preserve">KHC AHTF Home Repair Admin Fee </t>
  </si>
  <si>
    <t xml:space="preserve">Repair Costs to Meet MHS </t>
  </si>
  <si>
    <t xml:space="preserve">AHTF Admin Fee </t>
  </si>
  <si>
    <t>1st</t>
  </si>
  <si>
    <t>2nd/Final</t>
  </si>
  <si>
    <t>Approx. % AMI for Household Size</t>
  </si>
  <si>
    <t>See explanations on previous sheet.</t>
  </si>
  <si>
    <t>Date PCR Completed:</t>
  </si>
  <si>
    <t>Describe the scope of work for each line item as applicable. Submit photo documentation for each area of the home that will receive repairs.</t>
  </si>
  <si>
    <t>Is the agency/sponsor or any project team member, including any contractors, partners, or board members CURRENTLY DEBARRED from Federal contracting opportunities by any agency of the Federal Government? (www.sam.gov )</t>
  </si>
  <si>
    <r>
      <t xml:space="preserve">Description of Repairs Needed to Meet MHS
</t>
    </r>
    <r>
      <rPr>
        <i/>
        <sz val="9"/>
        <color theme="0"/>
        <rFont val="Calibri"/>
        <family val="2"/>
        <scheme val="minor"/>
      </rPr>
      <t>(If home already meets a requirement, note this.)</t>
    </r>
  </si>
  <si>
    <t>Is Minimum Habitability applicable?</t>
  </si>
  <si>
    <t>Required Before KHC will Pay Final Draw MOVE TO PCR</t>
  </si>
  <si>
    <t>KHC Minimum Habitability Standards</t>
  </si>
  <si>
    <t>Available on the HCA Help Desk. Deed Restriction must be signed at Set-Up but recorded after repairs are complete.</t>
  </si>
  <si>
    <t>Deed Restriction must be signed at Set-Up but recorded after repairs are complete.</t>
  </si>
  <si>
    <t>If proof of ownership of a mobile home cannot be established, explain why sponor organization is confident the home is BOTH owned by AND the primary residence of the family to be assisted.</t>
  </si>
  <si>
    <t>Applicable AHTF Income Limit</t>
  </si>
  <si>
    <t>These sheets are to be filled out once your project is COMPLETE &amp; ready for final draw.</t>
  </si>
  <si>
    <t>Explain any variances greater than +/- 5% in the spaces provided.</t>
  </si>
  <si>
    <t>ACTUAL 
Repair Costs</t>
  </si>
  <si>
    <t>Explain Any Variance &gt; 5%</t>
  </si>
  <si>
    <t>ACTUAL Uses</t>
  </si>
  <si>
    <t>Photo(s) Ready to Submit to KHC?</t>
  </si>
  <si>
    <t>To be Sumbitted After Set Up sent to KHC:</t>
  </si>
  <si>
    <t>KHC/HCA will send a photo upload link.</t>
  </si>
  <si>
    <t>Project Completion Information</t>
  </si>
  <si>
    <r>
      <rPr>
        <b/>
        <i/>
        <sz val="11"/>
        <color theme="5" tint="-0.499984740745262"/>
        <rFont val="Calibri"/>
        <family val="2"/>
      </rPr>
      <t xml:space="preserve">INITIAL </t>
    </r>
    <r>
      <rPr>
        <i/>
        <sz val="11"/>
        <color theme="5" tint="-0.499984740745262"/>
        <rFont val="Calibri"/>
        <family val="2"/>
      </rPr>
      <t>Evaluation Date:</t>
    </r>
  </si>
  <si>
    <t>Date Repairs Inspected &amp; Approved by KHC Design &amp; Construction Review:</t>
  </si>
  <si>
    <t>Name of Approving KHC Inspector:</t>
  </si>
  <si>
    <t>Inspection date verifying home meets Min. Habitability Standards:</t>
  </si>
  <si>
    <t>F.</t>
  </si>
  <si>
    <t>Homeowner's signed approval of Repair Scope of Work</t>
  </si>
  <si>
    <t>Letter, agency form, signature on scope, etc.</t>
  </si>
  <si>
    <t>Homeowner's signed approval of completed repairs</t>
  </si>
  <si>
    <t>Developer Signature</t>
  </si>
  <si>
    <t>Homeowner(s) Signature</t>
  </si>
  <si>
    <t xml:space="preserve">I have read and reviewed with staff the Repair Scope.  </t>
  </si>
  <si>
    <t xml:space="preserve"> Congr. District:</t>
  </si>
  <si>
    <t>Bedrooms:</t>
  </si>
  <si>
    <t>15. Inspection Fee</t>
  </si>
  <si>
    <t>KHC Inspection Fee</t>
  </si>
  <si>
    <t>Includes labor, materials &amp; construction management</t>
  </si>
  <si>
    <t>1. I understand and approve the repairs to be completed.                                    
2. I understand that only what is on this list shall be completed.                                                                                            
3. I authorize work to start as soon as Kentucky Housing Corporation approves the project.</t>
  </si>
  <si>
    <t>No  more than 10% of :</t>
  </si>
  <si>
    <t>County</t>
  </si>
  <si>
    <t xml:space="preserve">Allen County, KY </t>
  </si>
  <si>
    <t>Boone County, KY</t>
  </si>
  <si>
    <t>Bourbon County, KY</t>
  </si>
  <si>
    <t>Boyd County, KY</t>
  </si>
  <si>
    <t>Bracken County, KY</t>
  </si>
  <si>
    <t>Bullitt County, KY</t>
  </si>
  <si>
    <t xml:space="preserve">Butler County, KY </t>
  </si>
  <si>
    <t>Campbell County, KY</t>
  </si>
  <si>
    <t>Christian County, KY</t>
  </si>
  <si>
    <t>Clark County, KY</t>
  </si>
  <si>
    <t>Daviess County, KY</t>
  </si>
  <si>
    <t>Edmonson County, KY</t>
  </si>
  <si>
    <t>Fayette County, KY</t>
  </si>
  <si>
    <t>Gallatin County, KY</t>
  </si>
  <si>
    <t>Grant County, KY</t>
  </si>
  <si>
    <t>Greenup County, KY</t>
  </si>
  <si>
    <t>Hancock County, KY</t>
  </si>
  <si>
    <t>Hardin County, KY</t>
  </si>
  <si>
    <t>Henderson County, KY</t>
  </si>
  <si>
    <t>Henry County, KY</t>
  </si>
  <si>
    <t>Jefferson County, KY</t>
  </si>
  <si>
    <t>Jessamine County, KY</t>
  </si>
  <si>
    <t>Kenton County, KY</t>
  </si>
  <si>
    <t>Larue County, KY</t>
  </si>
  <si>
    <t>McClean County, KY</t>
  </si>
  <si>
    <t xml:space="preserve">Meade County, KY </t>
  </si>
  <si>
    <t>Oldham County, KY</t>
  </si>
  <si>
    <t>Pendleton County, KY</t>
  </si>
  <si>
    <t>Scott County, KY</t>
  </si>
  <si>
    <t xml:space="preserve">Shelby County, KY </t>
  </si>
  <si>
    <t>Spencer County, KY</t>
  </si>
  <si>
    <t>Trigg County, KY</t>
  </si>
  <si>
    <t>Trimble County, KY</t>
  </si>
  <si>
    <t>Warren County, KY</t>
  </si>
  <si>
    <t>Woodford County, KY</t>
  </si>
  <si>
    <r>
      <t xml:space="preserve">DUPLICATION OF BENEFITS ANALYSIS 
</t>
    </r>
    <r>
      <rPr>
        <b/>
        <i/>
        <sz val="8"/>
        <rFont val="Calibri"/>
        <family val="2"/>
        <scheme val="minor"/>
      </rPr>
      <t>(Attach documentation of sources of awards, amounts, and uses to ensure the total amount of awards and confirm remaining balances, if applicable.)</t>
    </r>
  </si>
  <si>
    <t>Did the household survive a 2021 or 2022 disaster and receive recovery benefits?</t>
  </si>
  <si>
    <t>IF YES:</t>
  </si>
  <si>
    <t>1) Did the household receive any disaster-related assistance from FEMA for 
    structural damage to their home or to purchase a new home? (FEMA Individual
    Assistance Repair, Replacement, Replacement Housing Construction benefits)</t>
  </si>
  <si>
    <t>a) If yes:</t>
  </si>
  <si>
    <t xml:space="preserve"> i) FEMA Amount approved:    </t>
  </si>
  <si>
    <t xml:space="preserve">    ii) FEMA Amount received to date: </t>
  </si>
  <si>
    <t>2.</t>
  </si>
  <si>
    <t>3.</t>
  </si>
  <si>
    <t>iv) Do uses of FEMA funds duplicate uses of RHTF funds?</t>
  </si>
  <si>
    <t>v) Describe uses of FEMA funds:</t>
  </si>
  <si>
    <t>2) Did the household receive any disaster-related assistance from the Small 
    Business Administration (SBA) for damage to their home?</t>
  </si>
  <si>
    <t xml:space="preserve">  i) SBA Amount approved:    </t>
  </si>
  <si>
    <t xml:space="preserve">    ii) SBA Amount received to date: </t>
  </si>
  <si>
    <t>v) Do uses of FEMA funds duplicate uses of RHTF funds?</t>
  </si>
  <si>
    <t>vii) Describe uses of SBA funds:</t>
  </si>
  <si>
    <r>
      <t xml:space="preserve">  i) What type(s) (</t>
    </r>
    <r>
      <rPr>
        <i/>
        <sz val="10"/>
        <rFont val="Calibri"/>
        <family val="2"/>
        <scheme val="minor"/>
      </rPr>
      <t>select "Yes" for all applicable</t>
    </r>
    <r>
      <rPr>
        <sz val="10"/>
        <rFont val="Calibri"/>
        <family val="2"/>
        <scheme val="minor"/>
      </rPr>
      <t xml:space="preserve">):    </t>
    </r>
  </si>
  <si>
    <t>1. Hazard</t>
  </si>
  <si>
    <t xml:space="preserve">Insurance Co. name: </t>
  </si>
  <si>
    <t>2. Wind</t>
  </si>
  <si>
    <t>3. Flood</t>
  </si>
  <si>
    <t>4. Contents</t>
  </si>
  <si>
    <t>5. Other (describe)</t>
  </si>
  <si>
    <t>identify:</t>
  </si>
  <si>
    <t>ii) Did the household file claim(s)?</t>
  </si>
  <si>
    <t>1. If yes, claim amount(s) received?</t>
  </si>
  <si>
    <t>2. If yes, deductable amount?</t>
  </si>
  <si>
    <t>v) Do uses of Insurance payouts funds duplicate uses of RHTF funds?</t>
  </si>
  <si>
    <t>vi) What is the Insurance Claim status? (e.g. paid in full, under appeal, subject to lawsuit?)</t>
  </si>
  <si>
    <t>vii) Describe uses of insurance claim funds:</t>
  </si>
  <si>
    <t>i) Describe funding source(s), amounts approved, and uses of funds.</t>
  </si>
  <si>
    <t>ii) Do uses of other disaster-related assistance duplicate uses of RHTF funds?</t>
  </si>
  <si>
    <t>Summary of Sources &amp; Uses:  RHTF Home Repair</t>
  </si>
  <si>
    <t>RHTF Requested for Repair Costs</t>
  </si>
  <si>
    <t>Total RHTF Requested:</t>
  </si>
  <si>
    <t>RHTF Eligible Costs</t>
  </si>
  <si>
    <t>Costs Not Eligible for RHTF Funds</t>
  </si>
  <si>
    <t>KHC RHTF Home Repair Forgivable Loan</t>
  </si>
  <si>
    <t>RHTF</t>
  </si>
  <si>
    <t>Set-Up Packet</t>
  </si>
  <si>
    <r>
      <rPr>
        <sz val="9"/>
        <color rgb="FF993300"/>
        <rFont val="Calibri"/>
        <family val="2"/>
      </rPr>
      <t>For</t>
    </r>
    <r>
      <rPr>
        <i/>
        <sz val="9"/>
        <color rgb="FF993300"/>
        <rFont val="Calibri"/>
        <family val="2"/>
      </rPr>
      <t xml:space="preserve"> </t>
    </r>
    <r>
      <rPr>
        <sz val="9"/>
        <color rgb="FF993300"/>
        <rFont val="Calibri"/>
        <family val="2"/>
      </rPr>
      <t>home repairs needed to get a home up to to KHC’s Minimum Habitability Standards.</t>
    </r>
    <r>
      <rPr>
        <i/>
        <sz val="9"/>
        <color rgb="FF993300"/>
        <rFont val="Calibri"/>
        <family val="2"/>
      </rPr>
      <t xml:space="preserve">  
</t>
    </r>
    <r>
      <rPr>
        <i/>
        <sz val="2"/>
        <color rgb="FF993300"/>
        <rFont val="Calibri"/>
        <family val="2"/>
      </rPr>
      <t xml:space="preserve">
</t>
    </r>
    <r>
      <rPr>
        <i/>
        <sz val="9"/>
        <color rgb="FF993300"/>
        <rFont val="Calibri"/>
        <family val="2"/>
      </rPr>
      <t>Owner-occupied demo/reconstruction and full code rehabilitation projects must use the RHTF Single Family Homebuyer Development Set-Up Packet</t>
    </r>
  </si>
  <si>
    <r>
      <t xml:space="preserve">Complete the Duplication of Benefits Analysis for disaster survivors who have received other disaster recovery assistance (FEMA, SBA, USDA-RD, FHLB, private insurance, etc.). Be sure to account for any other </t>
    </r>
    <r>
      <rPr>
        <i/>
        <sz val="11"/>
        <rFont val="Calibri"/>
        <family val="2"/>
        <scheme val="minor"/>
      </rPr>
      <t xml:space="preserve">duplicative </t>
    </r>
    <r>
      <rPr>
        <sz val="11"/>
        <rFont val="Calibri"/>
        <family val="2"/>
        <scheme val="minor"/>
      </rPr>
      <t>sources identified in the Sources section.</t>
    </r>
  </si>
  <si>
    <t>Instructions for Completing KHC's 
RHTF Home Repair Program Project Set-Up Packet</t>
  </si>
  <si>
    <t xml:space="preserve">You will only input the RHTF income limit information on this sheet.  </t>
  </si>
  <si>
    <t>Construction management are eligible RHTF costs but are limited to 15% of RHTF repairs.</t>
  </si>
  <si>
    <t>Describe and list non-RHTF/non-MHS repairs in the designated separate section on this sheet.</t>
  </si>
  <si>
    <t>Repair costs--both RHTF-eligible and non-eligible--will auto-populate from Sheet 2)Repair Scope.</t>
  </si>
  <si>
    <t>Enter your proposed RHTF Production/Developer Fee.  The maximum is the lesser of 20% of repair costs or $20,000.</t>
  </si>
  <si>
    <t>RHTF Homeowner Income Limit</t>
  </si>
  <si>
    <t>Maximum RHTF</t>
  </si>
  <si>
    <t>Maximum RHTF for Repair Costs*</t>
  </si>
  <si>
    <t>Maximum TOTAL RHTF:</t>
  </si>
  <si>
    <t>TOTAL RHTF REQUEST:</t>
  </si>
  <si>
    <t>Max Constr. Mgt. Paid by RHTF</t>
  </si>
  <si>
    <t>of RHTF-Eligible Repair Costs</t>
  </si>
  <si>
    <r>
      <t xml:space="preserve">KHC 2023 Rural Housing Trust Fund (RHTF) Eligible Counties
</t>
    </r>
    <r>
      <rPr>
        <i/>
        <sz val="10"/>
        <color rgb="FFFF0000"/>
        <rFont val="Calibri"/>
        <family val="2"/>
      </rPr>
      <t>(Effective June 15, 2023)</t>
    </r>
  </si>
  <si>
    <t>Counties designated for FEMA Individual Assistance (IA) in the following disasters: FEMA-4630-DR-KY and FEMA-4663-DR-KY</t>
  </si>
  <si>
    <t>FEMA 4630-DR-KY</t>
  </si>
  <si>
    <t>FEMA 4663-DR-KY</t>
  </si>
  <si>
    <t>IA</t>
  </si>
  <si>
    <t>20% of Repair Costs</t>
  </si>
  <si>
    <t>Signed RHTF Deed Restriction with Homeowner</t>
  </si>
  <si>
    <t>RHTF Recipient Certification</t>
  </si>
  <si>
    <t xml:space="preserve">I certify that submission of this RHTF Home Repair Project Set-Up has been duly authorized by the governing body of the applicant and that all information contained in this application, to the best of my knowledge, is true and accurate. </t>
  </si>
  <si>
    <t>I understand that my organization bears a significant share of project risks, including issues arising due to the homeowner refusing to sign the RHTF Deed Restriction, and/or clouded or disputed title.</t>
  </si>
  <si>
    <t xml:space="preserve">I understand that RHTF Home Repair funds may ONLY be used to bring a home up to KHC's Minimum Habitability Standards (MHS) listed on the "Repair Scope" tab of this workbook, and that my agency should work with KHC's Design and Construction Review team to ensure the Repair Scope will meet MHS.  </t>
  </si>
  <si>
    <t>I understand that, based on the funding sources allocated by Kentucky Housing Corporation (KHC) this project is required to comply with the grant agreement(s) executed with KHC and with all applicable components of the Kentucky Rural Housing Trust Fund policies and KHC policies and procedures.  I further understand that my organization's failure to comply may result in funding being recaptured and/or repaid to KHC.</t>
  </si>
  <si>
    <t xml:space="preserve">Decimal Latitude Coordinate
(3#.########): </t>
  </si>
  <si>
    <t>Decimal Longitude Coordinate
(-8#.########):</t>
  </si>
  <si>
    <t>Is the project site in a current or proposed FEMA Special Flood Hazard Area?</t>
  </si>
  <si>
    <t>Elderly (62+ years of age)</t>
  </si>
  <si>
    <t>Household displaced by disaster?</t>
  </si>
  <si>
    <t>Household's home damaged by disaster?</t>
  </si>
  <si>
    <t>Household currently in KYEM/FEMA shelter?</t>
  </si>
  <si>
    <t>Household currently doubled up w/ friends/family?</t>
  </si>
  <si>
    <t>Household currently experiencing homelessness?</t>
  </si>
  <si>
    <t>a.    If the primary refrigerator has failed or is absent, RHTF Funds may be used to repair the appliance or purchase a 16 Cu. Ft. refrigerator that meets or exceeds Energy Star standards.</t>
  </si>
  <si>
    <t>b.    If the primary means of cooking has failed or is absent, up to $450 in RHTF Funds may be used to repair the appliance or purchase a stove or a microwave oven.</t>
  </si>
  <si>
    <t>14.   Construction Management: RHTF funds may be used to pay for construction management costs up to 15% of RHTF Repair Costs</t>
  </si>
  <si>
    <t>Requested Constr. Mgt Fee as % of RHTF Repairs:</t>
  </si>
  <si>
    <t>16. RHTF Repair Contingency</t>
  </si>
  <si>
    <t>17.   NON-MHS Repair Costs: Describe repairs to be made to the home that are NOT eligible for RHTF funds.  These costs will be covered by non-RHTF sources  that must be identified on Sheet 3)Sources &amp; Uses.</t>
  </si>
  <si>
    <t xml:space="preserve">NOTE: RHTF Home Repair funds may ONLY be used to bring a home up to the following standards (MHS) and to increase the resiliency of the home against future disasters.  Homes MUST meet MHS upon project completion.  Final reimbursement will not be made until a KHC inspector has performed a satisfactory on-site inspection. </t>
  </si>
  <si>
    <t>RHTF-Eligible Repair Costs (Max: $60K):</t>
  </si>
  <si>
    <t>Other Source</t>
  </si>
  <si>
    <t xml:space="preserve">    iii) FEMA Registration Numbers:                                                            1.</t>
  </si>
  <si>
    <t xml:space="preserve">    iv) SBA Loan Number(s):                                                                          1.</t>
  </si>
  <si>
    <t xml:space="preserve">    iii) SBA Application Number(s):                                                               1.</t>
  </si>
  <si>
    <t>3) Did the household have homeowner's insurance at the time of disaster?</t>
  </si>
  <si>
    <t>4) Did the household receive any other disaster-related assistance from any other source(s) to assist with home repair? (e.g. USDA-RD, FHLB-Cincinnati Disaster Reconstruction, TEAM KY funds, private philanthropy, etc.)</t>
  </si>
  <si>
    <t>vi) What is the SBA Loan status? (e.g. paying as agreed, did not use, etc.)</t>
  </si>
  <si>
    <t>Homeowner(s):</t>
  </si>
  <si>
    <t>RHTF 120% AMI Limit</t>
  </si>
  <si>
    <t>RHTF Homeowner Income Worksheet</t>
  </si>
  <si>
    <t>KY Rural Housing Trust Fund (RHTF)
Home Repair &amp; Recovery</t>
  </si>
  <si>
    <t>KHC RHTF Home Repair &amp; Recovery Program</t>
  </si>
  <si>
    <t>KHC RHTF Home Repair &amp; Recovery Project Summary</t>
  </si>
  <si>
    <t xml:space="preserve">KHC RHTF Home Repair &amp; Recovery Program </t>
  </si>
  <si>
    <r>
      <t xml:space="preserve">f.    Building resiliency improvements 
       </t>
    </r>
    <r>
      <rPr>
        <i/>
        <sz val="10"/>
        <color theme="1"/>
        <rFont val="Calibri"/>
        <family val="2"/>
        <scheme val="minor"/>
      </rPr>
      <t>(describe construction methods to be employed)</t>
    </r>
  </si>
  <si>
    <t>14.   Construction Management: RHTF funds may be used to pay for construction management costs up to 15% of RHTF Repair Costs.</t>
  </si>
  <si>
    <t>16.   NON-MHS Repair Costs: Describe repairs to be made to the home that are NOT eligible for RHTF funds.  These costs will be covered by non-RHTF sources.</t>
  </si>
  <si>
    <t>RHTF Requested for Production Fee (20%)</t>
  </si>
  <si>
    <t>(max: $60,000)</t>
  </si>
  <si>
    <t>(max: $12,000)</t>
  </si>
  <si>
    <t>(max: $72,000)</t>
  </si>
  <si>
    <t xml:space="preserve">RHTF Admin Fee -   20% of Repairs or </t>
  </si>
  <si>
    <t>Maximum RHTF for Production Fees</t>
  </si>
  <si>
    <r>
      <t>Actual RHTF Draws</t>
    </r>
    <r>
      <rPr>
        <i/>
        <sz val="10"/>
        <color theme="5" tint="-0.499984740745262"/>
        <rFont val="Calibri"/>
        <family val="2"/>
        <scheme val="minor"/>
      </rPr>
      <t xml:space="preserve"> (Must Match PDMS)</t>
    </r>
  </si>
  <si>
    <r>
      <t xml:space="preserve">RHTF Production Fee </t>
    </r>
    <r>
      <rPr>
        <i/>
        <sz val="9"/>
        <color theme="4" tint="-0.249977111117893"/>
        <rFont val="Calibri"/>
        <family val="2"/>
        <scheme val="minor"/>
      </rPr>
      <t>(max: 20% or $12,000)</t>
    </r>
  </si>
  <si>
    <t>Gender of Homeowner</t>
  </si>
  <si>
    <t>Gender of Co Owner</t>
  </si>
  <si>
    <t>Culturally Specific Identity (e.g., Two-Spirit)</t>
  </si>
  <si>
    <t>Transgender</t>
  </si>
  <si>
    <t>Non-Binary</t>
  </si>
  <si>
    <t>Questioning</t>
  </si>
  <si>
    <t xml:space="preserve">Woman </t>
  </si>
  <si>
    <t>Man</t>
  </si>
  <si>
    <t>Different Identity:</t>
  </si>
  <si>
    <t>Gender of Owner</t>
  </si>
  <si>
    <t>Gender of Co-Owner</t>
  </si>
  <si>
    <t>Family sizes in excess of 8 persons are calculated by adding 8% of the four-person income limit for each additional family member. 
That is, a 9-person limit should be 140% of the 4-person limit, the 10-person limit should be 148%.</t>
  </si>
  <si>
    <t>120% 
8 persons</t>
  </si>
  <si>
    <t>120% 
7 persons</t>
  </si>
  <si>
    <t>120% 
6 persons</t>
  </si>
  <si>
    <t>120% 
5 persons</t>
  </si>
  <si>
    <t>120% 
4 persons</t>
  </si>
  <si>
    <t>120%
3 persons</t>
  </si>
  <si>
    <t>120%
2 persons</t>
  </si>
  <si>
    <t>120% 
1 person</t>
  </si>
  <si>
    <t>Kentucky RHTF Income Limits by Household Size</t>
  </si>
  <si>
    <r>
      <t xml:space="preserve">Applicable income limit is the greater of 120% of State Median Family Income </t>
    </r>
    <r>
      <rPr>
        <b/>
        <i/>
        <u/>
        <sz val="10"/>
        <color theme="3"/>
        <rFont val="Calibri"/>
        <family val="2"/>
      </rPr>
      <t>OR</t>
    </r>
    <r>
      <rPr>
        <b/>
        <i/>
        <sz val="10"/>
        <color theme="3"/>
        <rFont val="Calibri"/>
        <family val="2"/>
      </rPr>
      <t xml:space="preserve"> </t>
    </r>
    <r>
      <rPr>
        <i/>
        <sz val="10"/>
        <color theme="3"/>
        <rFont val="Calibri"/>
        <family val="2"/>
      </rPr>
      <t>120% of Area Median Income by County. 
(Both sets of limits are published annually by HUD. See data links below.)</t>
    </r>
  </si>
  <si>
    <t>KHC RHTF Home Repair &amp; Recovery Program Project Set-Up Checklist</t>
  </si>
  <si>
    <t>RHTF Total Funds in the Activity:</t>
  </si>
  <si>
    <t>NOTE: Only areas in these counties designated as Rural by the United States Department of Agriculture-Rural Development (USDA-RD) program are eligible for RHTF assistance. (Use USDA-RD Property Eligibility lookup tool at https://eligibility.sc.egov.usda.gov/eligibility/ Select the "Single-Family Housing Guaranteed program for the lookup tool.)</t>
  </si>
  <si>
    <r>
      <t xml:space="preserve">KHC 2026 Rural Housing Trust Fund (RHTF) Income Limits 
</t>
    </r>
    <r>
      <rPr>
        <i/>
        <sz val="10"/>
        <color rgb="FFFF0000"/>
        <rFont val="Calibri"/>
        <family val="2"/>
        <scheme val="minor"/>
      </rPr>
      <t>(Effective June 1, 2026)</t>
    </r>
  </si>
  <si>
    <t>https://www.huduser.gov/portal/datasets/il/il26/State-Incomelimits-Report-FY26.pdf</t>
  </si>
  <si>
    <t>https://www.huduser.gov/portal/datasets/home-datasets/files/HOME_IncomeLmts_Natl_2026.xlsx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</si>
</sst>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General_)"/>
    <numFmt numFmtId="165" formatCode="0.0%"/>
    <numFmt numFmtId="166" formatCode="&quot;$&quot;#,##0"/>
    <numFmt numFmtId="167" formatCode="0&quot;.&quot;"/>
    <numFmt numFmtId="168" formatCode="&quot;$&quot;#,##0.00"/>
    <numFmt numFmtId="169" formatCode="[$-409]mmmm\ d\,\ yyyy;@"/>
  </numFmts>
  <fonts count="225" x14ac:knownFonts="1">
    <font>
      <sz val="11"/>
      <color theme="1"/>
      <name val="Calibri"/>
      <family val="2"/>
      <scheme val="minor"/>
    </font>
    <font>
      <b/>
      <sz val="11"/>
      <color theme="1"/>
      <name val="Calibri"/>
      <family val="2"/>
      <scheme val="minor"/>
    </font>
    <font>
      <sz val="8"/>
      <name val="Times New Roman"/>
      <family val="1"/>
    </font>
    <font>
      <sz val="10"/>
      <name val="Arial"/>
      <family val="2"/>
    </font>
    <font>
      <i/>
      <sz val="10"/>
      <color theme="1" tint="0.34998626667073579"/>
      <name val="Calibri"/>
      <family val="2"/>
      <scheme val="minor"/>
    </font>
    <font>
      <b/>
      <i/>
      <sz val="10"/>
      <color theme="1" tint="0.34998626667073579"/>
      <name val="Calibri"/>
      <family val="2"/>
      <scheme val="minor"/>
    </font>
    <font>
      <b/>
      <sz val="16"/>
      <color theme="4" tint="-0.249977111117893"/>
      <name val="Calibri"/>
      <family val="2"/>
      <scheme val="minor"/>
    </font>
    <font>
      <i/>
      <sz val="10"/>
      <color rgb="FFC00000"/>
      <name val="Calibri"/>
      <family val="2"/>
      <scheme val="minor"/>
    </font>
    <font>
      <i/>
      <sz val="11"/>
      <color theme="4" tint="-0.499984740745262"/>
      <name val="Calibri"/>
      <family val="2"/>
      <scheme val="minor"/>
    </font>
    <font>
      <b/>
      <i/>
      <sz val="11"/>
      <color theme="4" tint="-0.499984740745262"/>
      <name val="Calibri"/>
      <family val="2"/>
      <scheme val="minor"/>
    </font>
    <font>
      <b/>
      <sz val="11"/>
      <color theme="3"/>
      <name val="Calibri"/>
      <family val="2"/>
      <scheme val="minor"/>
    </font>
    <font>
      <b/>
      <sz val="11"/>
      <color theme="0"/>
      <name val="Calibri"/>
      <family val="2"/>
      <scheme val="minor"/>
    </font>
    <font>
      <sz val="11"/>
      <color theme="0"/>
      <name val="Calibri"/>
      <family val="2"/>
      <scheme val="minor"/>
    </font>
    <font>
      <b/>
      <i/>
      <sz val="11"/>
      <color theme="0"/>
      <name val="Calibri"/>
      <family val="2"/>
      <scheme val="minor"/>
    </font>
    <font>
      <b/>
      <sz val="11"/>
      <color theme="4" tint="-0.249977111117893"/>
      <name val="Calibri"/>
      <family val="2"/>
      <scheme val="minor"/>
    </font>
    <font>
      <sz val="11"/>
      <name val="Calibri"/>
      <family val="2"/>
      <scheme val="minor"/>
    </font>
    <font>
      <b/>
      <sz val="11"/>
      <name val="Calibri"/>
      <family val="2"/>
      <scheme val="minor"/>
    </font>
    <font>
      <i/>
      <sz val="11"/>
      <color theme="0"/>
      <name val="Calibri"/>
      <family val="2"/>
      <scheme val="minor"/>
    </font>
    <font>
      <b/>
      <i/>
      <sz val="11"/>
      <color theme="1" tint="0.34998626667073579"/>
      <name val="Calibri"/>
      <family val="2"/>
      <scheme val="minor"/>
    </font>
    <font>
      <i/>
      <sz val="11"/>
      <color theme="1" tint="0.34998626667073579"/>
      <name val="Calibri"/>
      <family val="2"/>
      <scheme val="minor"/>
    </font>
    <font>
      <b/>
      <sz val="11"/>
      <color theme="7" tint="-0.499984740745262"/>
      <name val="Calibri"/>
      <family val="2"/>
      <scheme val="minor"/>
    </font>
    <font>
      <b/>
      <sz val="11"/>
      <color theme="4" tint="-0.499984740745262"/>
      <name val="Calibri"/>
      <family val="2"/>
      <scheme val="minor"/>
    </font>
    <font>
      <b/>
      <sz val="12"/>
      <color theme="0"/>
      <name val="Calibri"/>
      <family val="2"/>
      <scheme val="minor"/>
    </font>
    <font>
      <i/>
      <sz val="11"/>
      <color theme="4" tint="-0.249977111117893"/>
      <name val="Calibri"/>
      <family val="2"/>
      <scheme val="minor"/>
    </font>
    <font>
      <sz val="12"/>
      <color theme="0"/>
      <name val="Calibri"/>
      <family val="2"/>
      <scheme val="minor"/>
    </font>
    <font>
      <sz val="11"/>
      <color rgb="FFFF0000"/>
      <name val="Calibri"/>
      <family val="2"/>
      <scheme val="minor"/>
    </font>
    <font>
      <sz val="10"/>
      <name val="Arial"/>
      <family val="2"/>
    </font>
    <font>
      <sz val="12"/>
      <name val="Calibri"/>
      <family val="2"/>
      <scheme val="minor"/>
    </font>
    <font>
      <b/>
      <sz val="12"/>
      <name val="Calibri"/>
      <family val="2"/>
      <scheme val="minor"/>
    </font>
    <font>
      <u/>
      <sz val="12"/>
      <name val="Calibri"/>
      <family val="2"/>
      <scheme val="minor"/>
    </font>
    <font>
      <b/>
      <sz val="14"/>
      <color theme="4" tint="-0.249977111117893"/>
      <name val="Calibri"/>
      <family val="2"/>
      <scheme val="minor"/>
    </font>
    <font>
      <b/>
      <sz val="11"/>
      <color rgb="FFFF0000"/>
      <name val="Calibri"/>
      <family val="2"/>
      <scheme val="minor"/>
    </font>
    <font>
      <b/>
      <sz val="12"/>
      <color rgb="FFFF0000"/>
      <name val="Calibri"/>
      <family val="2"/>
      <scheme val="minor"/>
    </font>
    <font>
      <sz val="8"/>
      <color rgb="FFFF0000"/>
      <name val="Calibri"/>
      <family val="2"/>
      <scheme val="minor"/>
    </font>
    <font>
      <sz val="12"/>
      <color rgb="FFFF0000"/>
      <name val="Calibri"/>
      <family val="2"/>
      <scheme val="minor"/>
    </font>
    <font>
      <b/>
      <sz val="12"/>
      <color theme="4" tint="-0.249977111117893"/>
      <name val="Calibri"/>
      <family val="2"/>
      <scheme val="minor"/>
    </font>
    <font>
      <i/>
      <sz val="11"/>
      <name val="Calibri"/>
      <family val="2"/>
    </font>
    <font>
      <b/>
      <i/>
      <sz val="11"/>
      <name val="Calibri"/>
      <family val="2"/>
    </font>
    <font>
      <sz val="11"/>
      <name val="Calibri"/>
      <family val="2"/>
    </font>
    <font>
      <sz val="8"/>
      <name val="Calibri"/>
      <family val="2"/>
      <scheme val="minor"/>
    </font>
    <font>
      <u/>
      <sz val="10"/>
      <color indexed="12"/>
      <name val="Arial"/>
      <family val="2"/>
    </font>
    <font>
      <i/>
      <u/>
      <sz val="10"/>
      <color theme="4" tint="-0.249977111117893"/>
      <name val="Calibri"/>
      <family val="2"/>
      <scheme val="minor"/>
    </font>
    <font>
      <i/>
      <sz val="9"/>
      <color theme="4" tint="-0.249977111117893"/>
      <name val="Calibri"/>
      <family val="2"/>
      <scheme val="minor"/>
    </font>
    <font>
      <sz val="10"/>
      <color indexed="8"/>
      <name val="Calibri"/>
      <family val="2"/>
      <scheme val="minor"/>
    </font>
    <font>
      <b/>
      <sz val="12"/>
      <color theme="3"/>
      <name val="Calibri"/>
      <family val="2"/>
      <scheme val="minor"/>
    </font>
    <font>
      <b/>
      <sz val="14"/>
      <color theme="3"/>
      <name val="Calibri"/>
      <family val="2"/>
      <scheme val="minor"/>
    </font>
    <font>
      <sz val="9"/>
      <color indexed="8"/>
      <name val="Calibri"/>
      <family val="2"/>
      <scheme val="minor"/>
    </font>
    <font>
      <sz val="10"/>
      <name val="Calibri"/>
      <family val="2"/>
      <scheme val="minor"/>
    </font>
    <font>
      <b/>
      <sz val="10"/>
      <color rgb="FF0070C0"/>
      <name val="Calibri"/>
      <family val="2"/>
      <scheme val="minor"/>
    </font>
    <font>
      <i/>
      <sz val="9"/>
      <color indexed="8"/>
      <name val="Calibri"/>
      <family val="2"/>
      <scheme val="minor"/>
    </font>
    <font>
      <b/>
      <sz val="9"/>
      <color theme="1" tint="0.34998626667073579"/>
      <name val="Calibri"/>
      <family val="2"/>
      <scheme val="minor"/>
    </font>
    <font>
      <sz val="9"/>
      <name val="Calibri"/>
      <family val="2"/>
      <scheme val="minor"/>
    </font>
    <font>
      <i/>
      <sz val="9"/>
      <name val="Calibri"/>
      <family val="2"/>
      <scheme val="minor"/>
    </font>
    <font>
      <sz val="10"/>
      <color theme="0"/>
      <name val="Calibri"/>
      <family val="2"/>
      <scheme val="minor"/>
    </font>
    <font>
      <sz val="10"/>
      <color theme="1"/>
      <name val="Calibri"/>
      <family val="2"/>
      <scheme val="minor"/>
    </font>
    <font>
      <i/>
      <sz val="10"/>
      <color indexed="8"/>
      <name val="Calibri"/>
      <family val="2"/>
      <scheme val="minor"/>
    </font>
    <font>
      <sz val="9"/>
      <color rgb="FFFF0000"/>
      <name val="Calibri"/>
      <family val="2"/>
      <scheme val="minor"/>
    </font>
    <font>
      <i/>
      <sz val="9"/>
      <name val="Calibri"/>
      <family val="2"/>
    </font>
    <font>
      <sz val="10"/>
      <color theme="1" tint="0.34998626667073579"/>
      <name val="Calibri"/>
      <family val="2"/>
      <scheme val="minor"/>
    </font>
    <font>
      <sz val="10"/>
      <color rgb="FFFF0000"/>
      <name val="Calibri"/>
      <family val="2"/>
      <scheme val="minor"/>
    </font>
    <font>
      <b/>
      <sz val="10"/>
      <name val="Calibri"/>
      <family val="2"/>
      <scheme val="minor"/>
    </font>
    <font>
      <i/>
      <sz val="10"/>
      <name val="Calibri"/>
      <family val="2"/>
      <scheme val="minor"/>
    </font>
    <font>
      <sz val="10"/>
      <color rgb="FF000000"/>
      <name val="Calibri"/>
      <family val="2"/>
      <scheme val="minor"/>
    </font>
    <font>
      <sz val="8"/>
      <color theme="1"/>
      <name val="Calibri"/>
      <family val="2"/>
      <scheme val="minor"/>
    </font>
    <font>
      <b/>
      <sz val="14"/>
      <color theme="4" tint="-0.499984740745262"/>
      <name val="Calibri"/>
      <family val="2"/>
      <scheme val="minor"/>
    </font>
    <font>
      <sz val="10"/>
      <color theme="4" tint="0.79998168889431442"/>
      <name val="Calibri"/>
      <family val="2"/>
      <scheme val="minor"/>
    </font>
    <font>
      <i/>
      <sz val="11"/>
      <color theme="5" tint="-0.499984740745262"/>
      <name val="Calibri"/>
      <family val="2"/>
      <scheme val="minor"/>
    </font>
    <font>
      <sz val="11"/>
      <color theme="4" tint="-0.249977111117893"/>
      <name val="Calibri"/>
      <family val="2"/>
      <scheme val="minor"/>
    </font>
    <font>
      <b/>
      <sz val="9"/>
      <color theme="4" tint="-0.499984740745262"/>
      <name val="Calibri"/>
      <family val="2"/>
      <scheme val="minor"/>
    </font>
    <font>
      <sz val="9"/>
      <color theme="4" tint="-0.499984740745262"/>
      <name val="Calibri"/>
      <family val="2"/>
      <scheme val="minor"/>
    </font>
    <font>
      <sz val="9"/>
      <color theme="4" tint="0.79998168889431442"/>
      <name val="Calibri"/>
      <family val="2"/>
      <scheme val="minor"/>
    </font>
    <font>
      <sz val="8"/>
      <color indexed="8"/>
      <name val="Calibri"/>
      <family val="2"/>
      <scheme val="minor"/>
    </font>
    <font>
      <b/>
      <sz val="8"/>
      <color theme="4" tint="-0.499984740745262"/>
      <name val="Calibri"/>
      <family val="2"/>
      <scheme val="minor"/>
    </font>
    <font>
      <sz val="8"/>
      <color theme="4" tint="-0.499984740745262"/>
      <name val="Calibri"/>
      <family val="2"/>
      <scheme val="minor"/>
    </font>
    <font>
      <sz val="8"/>
      <color theme="4" tint="0.79998168889431442"/>
      <name val="Calibri"/>
      <family val="2"/>
      <scheme val="minor"/>
    </font>
    <font>
      <i/>
      <sz val="10"/>
      <color theme="4" tint="-0.499984740745262"/>
      <name val="Calibri"/>
      <family val="2"/>
      <scheme val="minor"/>
    </font>
    <font>
      <b/>
      <sz val="10"/>
      <color theme="4" tint="-0.499984740745262"/>
      <name val="Calibri"/>
      <family val="2"/>
      <scheme val="minor"/>
    </font>
    <font>
      <i/>
      <sz val="10"/>
      <color rgb="FF990000"/>
      <name val="Calibri"/>
      <family val="2"/>
      <scheme val="minor"/>
    </font>
    <font>
      <b/>
      <sz val="10"/>
      <name val="Calibri"/>
      <family val="2"/>
    </font>
    <font>
      <sz val="10"/>
      <color rgb="FFC00000"/>
      <name val="Calibri"/>
      <family val="2"/>
      <scheme val="minor"/>
    </font>
    <font>
      <i/>
      <u/>
      <sz val="10"/>
      <color rgb="FF990000"/>
      <name val="Calibri"/>
      <family val="2"/>
      <scheme val="minor"/>
    </font>
    <font>
      <sz val="11"/>
      <color theme="4" tint="0.79998168889431442"/>
      <name val="Calibri"/>
      <family val="2"/>
      <scheme val="minor"/>
    </font>
    <font>
      <b/>
      <i/>
      <sz val="11"/>
      <name val="Calibri"/>
      <family val="2"/>
      <scheme val="minor"/>
    </font>
    <font>
      <sz val="10"/>
      <color theme="3"/>
      <name val="Calibri"/>
      <family val="2"/>
      <scheme val="minor"/>
    </font>
    <font>
      <b/>
      <sz val="11"/>
      <color theme="4" tint="0.79998168889431442"/>
      <name val="Calibri"/>
      <family val="2"/>
      <scheme val="minor"/>
    </font>
    <font>
      <b/>
      <i/>
      <sz val="11"/>
      <color theme="3"/>
      <name val="Calibri"/>
      <family val="2"/>
      <scheme val="minor"/>
    </font>
    <font>
      <sz val="11"/>
      <color theme="3"/>
      <name val="Calibri"/>
      <family val="2"/>
      <scheme val="minor"/>
    </font>
    <font>
      <sz val="18"/>
      <color rgb="FFFF0000"/>
      <name val="Calibri"/>
      <family val="2"/>
      <scheme val="minor"/>
    </font>
    <font>
      <sz val="18"/>
      <color theme="3"/>
      <name val="Calibri"/>
      <family val="2"/>
      <scheme val="minor"/>
    </font>
    <font>
      <sz val="18"/>
      <name val="Calibri"/>
      <family val="2"/>
      <scheme val="minor"/>
    </font>
    <font>
      <sz val="9"/>
      <color rgb="FF000000"/>
      <name val="Calibri"/>
      <family val="2"/>
      <scheme val="minor"/>
    </font>
    <font>
      <b/>
      <sz val="14"/>
      <name val="Calibri"/>
      <family val="2"/>
      <scheme val="minor"/>
    </font>
    <font>
      <i/>
      <sz val="10"/>
      <color rgb="FFFF0000"/>
      <name val="Calibri"/>
      <family val="2"/>
      <scheme val="minor"/>
    </font>
    <font>
      <i/>
      <u/>
      <sz val="8"/>
      <color theme="4" tint="-0.249977111117893"/>
      <name val="Calibri"/>
      <family val="2"/>
      <scheme val="minor"/>
    </font>
    <font>
      <sz val="10"/>
      <color theme="5" tint="-0.249977111117893"/>
      <name val="Calibri"/>
      <family val="2"/>
      <scheme val="minor"/>
    </font>
    <font>
      <i/>
      <sz val="9"/>
      <color theme="5" tint="-0.249977111117893"/>
      <name val="Calibri"/>
      <family val="2"/>
      <scheme val="minor"/>
    </font>
    <font>
      <b/>
      <i/>
      <sz val="10"/>
      <color theme="5" tint="-0.249977111117893"/>
      <name val="Calibri"/>
      <family val="2"/>
      <scheme val="minor"/>
    </font>
    <font>
      <b/>
      <sz val="14"/>
      <color theme="1" tint="0.499984740745262"/>
      <name val="Calibri"/>
      <family val="2"/>
      <scheme val="minor"/>
    </font>
    <font>
      <sz val="10"/>
      <color theme="1" tint="0.499984740745262"/>
      <name val="Calibri"/>
      <family val="2"/>
      <scheme val="minor"/>
    </font>
    <font>
      <sz val="11"/>
      <color theme="6" tint="-0.499984740745262"/>
      <name val="Calibri"/>
      <family val="2"/>
      <scheme val="minor"/>
    </font>
    <font>
      <sz val="8"/>
      <name val="Arial"/>
      <family val="2"/>
    </font>
    <font>
      <sz val="8"/>
      <color theme="0"/>
      <name val="Arial"/>
      <family val="2"/>
    </font>
    <font>
      <i/>
      <u/>
      <sz val="10"/>
      <color indexed="60"/>
      <name val="Calibri"/>
      <family val="2"/>
    </font>
    <font>
      <i/>
      <sz val="12"/>
      <color theme="9" tint="-0.499984740745262"/>
      <name val="Calibri"/>
      <family val="2"/>
      <scheme val="minor"/>
    </font>
    <font>
      <i/>
      <sz val="10"/>
      <color theme="9" tint="-0.499984740745262"/>
      <name val="Calibri"/>
      <family val="2"/>
      <scheme val="minor"/>
    </font>
    <font>
      <b/>
      <sz val="11"/>
      <color rgb="FFC00000"/>
      <name val="Calibri"/>
      <family val="2"/>
      <scheme val="minor"/>
    </font>
    <font>
      <b/>
      <sz val="11"/>
      <name val="Calibri"/>
      <family val="2"/>
    </font>
    <font>
      <b/>
      <i/>
      <sz val="10"/>
      <color indexed="60"/>
      <name val="Calibri"/>
      <family val="2"/>
    </font>
    <font>
      <sz val="10"/>
      <color indexed="9"/>
      <name val="Calibri"/>
      <family val="2"/>
      <scheme val="minor"/>
    </font>
    <font>
      <b/>
      <i/>
      <sz val="14"/>
      <color theme="5" tint="-0.249977111117893"/>
      <name val="Calibri"/>
      <family val="2"/>
      <scheme val="minor"/>
    </font>
    <font>
      <i/>
      <sz val="12"/>
      <color theme="5" tint="-0.499984740745262"/>
      <name val="Calibri"/>
      <family val="2"/>
      <scheme val="minor"/>
    </font>
    <font>
      <b/>
      <sz val="14"/>
      <color theme="0"/>
      <name val="Calibri"/>
      <family val="2"/>
      <scheme val="minor"/>
    </font>
    <font>
      <b/>
      <i/>
      <sz val="11"/>
      <color theme="5" tint="-0.499984740745262"/>
      <name val="Calibri"/>
      <family val="2"/>
      <scheme val="minor"/>
    </font>
    <font>
      <b/>
      <i/>
      <sz val="11"/>
      <color indexed="16"/>
      <name val="Calibri"/>
      <family val="2"/>
    </font>
    <font>
      <i/>
      <sz val="11"/>
      <color indexed="16"/>
      <name val="Calibri"/>
      <family val="2"/>
    </font>
    <font>
      <i/>
      <sz val="10"/>
      <color theme="5" tint="-0.499984740745262"/>
      <name val="Calibri"/>
      <family val="2"/>
      <scheme val="minor"/>
    </font>
    <font>
      <b/>
      <sz val="11"/>
      <color theme="6" tint="-0.499984740745262"/>
      <name val="Calibri"/>
      <family val="2"/>
      <scheme val="minor"/>
    </font>
    <font>
      <sz val="11"/>
      <color theme="5" tint="-0.499984740745262"/>
      <name val="Calibri"/>
      <family val="2"/>
      <scheme val="minor"/>
    </font>
    <font>
      <i/>
      <sz val="9"/>
      <color theme="6" tint="-0.499984740745262"/>
      <name val="Calibri"/>
      <family val="2"/>
      <scheme val="minor"/>
    </font>
    <font>
      <sz val="9"/>
      <color theme="6" tint="-0.499984740745262"/>
      <name val="Calibri"/>
      <family val="2"/>
      <scheme val="minor"/>
    </font>
    <font>
      <sz val="10"/>
      <color theme="6" tint="-0.499984740745262"/>
      <name val="Calibri"/>
      <family val="2"/>
      <scheme val="minor"/>
    </font>
    <font>
      <sz val="10"/>
      <color theme="4" tint="-0.249977111117893"/>
      <name val="Calibri"/>
      <family val="2"/>
      <scheme val="minor"/>
    </font>
    <font>
      <b/>
      <sz val="10"/>
      <color theme="0"/>
      <name val="Calibri"/>
      <family val="2"/>
      <scheme val="minor"/>
    </font>
    <font>
      <i/>
      <sz val="9"/>
      <color theme="1"/>
      <name val="Calibri"/>
      <family val="2"/>
      <scheme val="minor"/>
    </font>
    <font>
      <i/>
      <sz val="10"/>
      <color theme="1"/>
      <name val="Calibri"/>
      <family val="2"/>
      <scheme val="minor"/>
    </font>
    <font>
      <u/>
      <sz val="11"/>
      <color theme="10"/>
      <name val="Calibri"/>
      <family val="2"/>
      <scheme val="minor"/>
    </font>
    <font>
      <sz val="11"/>
      <color theme="1"/>
      <name val="Calibri"/>
      <family val="2"/>
      <scheme val="minor"/>
    </font>
    <font>
      <b/>
      <sz val="12"/>
      <color theme="4" tint="-0.499984740745262"/>
      <name val="Calibri"/>
      <family val="2"/>
      <scheme val="minor"/>
    </font>
    <font>
      <i/>
      <sz val="11"/>
      <color theme="1"/>
      <name val="Calibri"/>
      <family val="2"/>
      <scheme val="minor"/>
    </font>
    <font>
      <b/>
      <sz val="10"/>
      <color theme="1"/>
      <name val="Calibri"/>
      <family val="2"/>
      <scheme val="minor"/>
    </font>
    <font>
      <b/>
      <sz val="10"/>
      <color theme="1"/>
      <name val="Times New Roman"/>
      <family val="1"/>
    </font>
    <font>
      <b/>
      <i/>
      <sz val="10"/>
      <color theme="1"/>
      <name val="Calibri"/>
      <family val="2"/>
      <scheme val="minor"/>
    </font>
    <font>
      <sz val="10"/>
      <color theme="1"/>
      <name val="Times New Roman"/>
      <family val="1"/>
    </font>
    <font>
      <sz val="10"/>
      <color rgb="FF222222"/>
      <name val="Calibri"/>
      <family val="2"/>
      <scheme val="minor"/>
    </font>
    <font>
      <i/>
      <sz val="11"/>
      <color theme="2" tint="-0.749992370372631"/>
      <name val="Calibri"/>
      <family val="2"/>
      <scheme val="minor"/>
    </font>
    <font>
      <sz val="11"/>
      <color theme="4" tint="-0.499984740745262"/>
      <name val="Calibri"/>
      <family val="2"/>
      <scheme val="minor"/>
    </font>
    <font>
      <sz val="10"/>
      <color rgb="FF0070C0"/>
      <name val="Calibri"/>
      <family val="2"/>
      <scheme val="minor"/>
    </font>
    <font>
      <sz val="9"/>
      <color theme="1"/>
      <name val="Calibri"/>
      <family val="2"/>
      <scheme val="minor"/>
    </font>
    <font>
      <sz val="9"/>
      <color rgb="FF0070C0"/>
      <name val="Calibri"/>
      <family val="2"/>
      <scheme val="minor"/>
    </font>
    <font>
      <i/>
      <sz val="9"/>
      <color theme="4" tint="-0.499984740745262"/>
      <name val="Calibri"/>
      <family val="2"/>
      <scheme val="minor"/>
    </font>
    <font>
      <i/>
      <sz val="9"/>
      <color theme="4" tint="0.79998168889431442"/>
      <name val="Calibri"/>
      <family val="2"/>
      <scheme val="minor"/>
    </font>
    <font>
      <i/>
      <sz val="9"/>
      <color rgb="FF990000"/>
      <name val="Calibri"/>
      <family val="2"/>
      <scheme val="minor"/>
    </font>
    <font>
      <i/>
      <sz val="11"/>
      <color theme="5" tint="-0.249977111117893"/>
      <name val="Calibri"/>
      <family val="2"/>
      <scheme val="minor"/>
    </font>
    <font>
      <sz val="11"/>
      <color indexed="8"/>
      <name val="Calibri"/>
      <family val="2"/>
      <scheme val="minor"/>
    </font>
    <font>
      <sz val="11"/>
      <color indexed="10"/>
      <name val="Calibri"/>
      <family val="2"/>
      <scheme val="minor"/>
    </font>
    <font>
      <i/>
      <sz val="10"/>
      <name val="Calibri"/>
      <family val="2"/>
    </font>
    <font>
      <b/>
      <i/>
      <sz val="10"/>
      <name val="Calibri"/>
      <family val="2"/>
    </font>
    <font>
      <b/>
      <i/>
      <sz val="11"/>
      <color theme="4" tint="-0.249977111117893"/>
      <name val="Calibri"/>
      <family val="2"/>
      <scheme val="minor"/>
    </font>
    <font>
      <b/>
      <i/>
      <sz val="10"/>
      <color theme="4" tint="-0.249977111117893"/>
      <name val="Calibri"/>
      <family val="2"/>
      <scheme val="minor"/>
    </font>
    <font>
      <b/>
      <i/>
      <sz val="10"/>
      <color rgb="FF990000"/>
      <name val="Calibri"/>
      <family val="2"/>
      <scheme val="minor"/>
    </font>
    <font>
      <sz val="9"/>
      <color theme="1"/>
      <name val="Times New Roman"/>
      <family val="1"/>
    </font>
    <font>
      <sz val="9"/>
      <color rgb="FF222222"/>
      <name val="Calibri"/>
      <family val="2"/>
      <scheme val="minor"/>
    </font>
    <font>
      <b/>
      <i/>
      <sz val="10"/>
      <color theme="0"/>
      <name val="Calibri"/>
      <family val="2"/>
      <scheme val="minor"/>
    </font>
    <font>
      <b/>
      <sz val="14"/>
      <color theme="5" tint="-0.499984740745262"/>
      <name val="Calibri"/>
      <family val="2"/>
      <scheme val="minor"/>
    </font>
    <font>
      <sz val="14"/>
      <color theme="5" tint="-0.499984740745262"/>
      <name val="Calibri"/>
      <family val="2"/>
      <scheme val="minor"/>
    </font>
    <font>
      <sz val="10"/>
      <color theme="5" tint="-0.499984740745262"/>
      <name val="Calibri"/>
      <family val="2"/>
      <scheme val="minor"/>
    </font>
    <font>
      <i/>
      <sz val="9"/>
      <color theme="5" tint="-0.499984740745262"/>
      <name val="Calibri"/>
      <family val="2"/>
      <scheme val="minor"/>
    </font>
    <font>
      <b/>
      <sz val="10"/>
      <color theme="5" tint="-0.499984740745262"/>
      <name val="Calibri"/>
      <family val="2"/>
      <scheme val="minor"/>
    </font>
    <font>
      <b/>
      <i/>
      <sz val="10"/>
      <color theme="5" tint="-0.499984740745262"/>
      <name val="Calibri"/>
      <family val="2"/>
      <scheme val="minor"/>
    </font>
    <font>
      <b/>
      <sz val="11"/>
      <color theme="5" tint="-0.499984740745262"/>
      <name val="Calibri"/>
      <family val="2"/>
      <scheme val="minor"/>
    </font>
    <font>
      <sz val="9"/>
      <color theme="5" tint="-0.499984740745262"/>
      <name val="Calibri"/>
      <family val="2"/>
      <scheme val="minor"/>
    </font>
    <font>
      <sz val="12"/>
      <color theme="5" tint="-0.499984740745262"/>
      <name val="Calibri"/>
      <family val="2"/>
      <scheme val="minor"/>
    </font>
    <font>
      <b/>
      <sz val="18"/>
      <color theme="5" tint="-0.499984740745262"/>
      <name val="Calibri"/>
      <family val="2"/>
      <scheme val="minor"/>
    </font>
    <font>
      <b/>
      <sz val="12"/>
      <color theme="5" tint="-0.499984740745262"/>
      <name val="Calibri"/>
      <family val="2"/>
      <scheme val="minor"/>
    </font>
    <font>
      <u/>
      <sz val="12"/>
      <color theme="5" tint="-0.499984740745262"/>
      <name val="Calibri"/>
      <family val="2"/>
      <scheme val="minor"/>
    </font>
    <font>
      <b/>
      <sz val="16"/>
      <color theme="5" tint="-0.499984740745262"/>
      <name val="Calibri"/>
      <family val="2"/>
      <scheme val="minor"/>
    </font>
    <font>
      <b/>
      <i/>
      <sz val="10"/>
      <color theme="1" tint="0.14999847407452621"/>
      <name val="Calibri"/>
      <family val="2"/>
      <scheme val="minor"/>
    </font>
    <font>
      <i/>
      <sz val="10"/>
      <color theme="1" tint="0.14999847407452621"/>
      <name val="Calibri"/>
      <family val="2"/>
      <scheme val="minor"/>
    </font>
    <font>
      <i/>
      <sz val="11"/>
      <color theme="1" tint="0.14999847407452621"/>
      <name val="Calibri"/>
      <family val="2"/>
      <scheme val="minor"/>
    </font>
    <font>
      <sz val="11"/>
      <color theme="1" tint="0.14999847407452621"/>
      <name val="Calibri"/>
      <family val="2"/>
      <scheme val="minor"/>
    </font>
    <font>
      <sz val="14"/>
      <color theme="3"/>
      <name val="Calibri"/>
      <family val="2"/>
      <scheme val="minor"/>
    </font>
    <font>
      <sz val="14"/>
      <name val="Calibri"/>
      <family val="2"/>
      <scheme val="minor"/>
    </font>
    <font>
      <i/>
      <sz val="9"/>
      <color theme="0"/>
      <name val="Calibri"/>
      <family val="2"/>
      <scheme val="minor"/>
    </font>
    <font>
      <b/>
      <i/>
      <sz val="11"/>
      <color theme="5" tint="-0.499984740745262"/>
      <name val="Calibri"/>
      <family val="2"/>
    </font>
    <font>
      <b/>
      <i/>
      <u/>
      <sz val="11"/>
      <color theme="5" tint="-0.499984740745262"/>
      <name val="Calibri"/>
      <family val="2"/>
    </font>
    <font>
      <i/>
      <sz val="11"/>
      <color theme="5" tint="-0.499984740745262"/>
      <name val="Calibri"/>
      <family val="2"/>
    </font>
    <font>
      <i/>
      <sz val="9"/>
      <color theme="1" tint="0.249977111117893"/>
      <name val="Calibri"/>
      <family val="2"/>
      <scheme val="minor"/>
    </font>
    <font>
      <i/>
      <sz val="9"/>
      <color theme="1" tint="0.34998626667073579"/>
      <name val="Calibri"/>
      <family val="2"/>
      <scheme val="minor"/>
    </font>
    <font>
      <b/>
      <u/>
      <sz val="10"/>
      <color theme="4" tint="-0.499984740745262"/>
      <name val="Calibri"/>
      <family val="2"/>
      <scheme val="minor"/>
    </font>
    <font>
      <b/>
      <u/>
      <sz val="10"/>
      <color theme="5" tint="-0.499984740745262"/>
      <name val="Calibri"/>
      <family val="2"/>
      <scheme val="minor"/>
    </font>
    <font>
      <sz val="10"/>
      <color theme="4" tint="-0.499984740745262"/>
      <name val="Calibri"/>
      <family val="2"/>
      <scheme val="minor"/>
    </font>
    <font>
      <b/>
      <i/>
      <sz val="10"/>
      <color theme="4" tint="-0.499984740745262"/>
      <name val="Calibri"/>
      <family val="2"/>
      <scheme val="minor"/>
    </font>
    <font>
      <b/>
      <i/>
      <sz val="9"/>
      <color theme="5" tint="-0.499984740745262"/>
      <name val="Calibri"/>
      <family val="2"/>
      <scheme val="minor"/>
    </font>
    <font>
      <b/>
      <i/>
      <sz val="9"/>
      <color theme="0"/>
      <name val="Calibri"/>
      <family val="2"/>
      <scheme val="minor"/>
    </font>
    <font>
      <b/>
      <i/>
      <sz val="9"/>
      <color theme="1" tint="0.34998626667073579"/>
      <name val="Calibri"/>
      <family val="2"/>
      <scheme val="minor"/>
    </font>
    <font>
      <i/>
      <sz val="8"/>
      <color theme="1"/>
      <name val="Calibri"/>
      <family val="2"/>
      <scheme val="minor"/>
    </font>
    <font>
      <sz val="11"/>
      <color theme="2" tint="-0.249977111117893"/>
      <name val="Calibri"/>
      <family val="2"/>
      <scheme val="minor"/>
    </font>
    <font>
      <i/>
      <sz val="11"/>
      <color theme="2" tint="-0.249977111117893"/>
      <name val="Calibri"/>
      <family val="2"/>
      <scheme val="minor"/>
    </font>
    <font>
      <b/>
      <sz val="11"/>
      <color theme="1" tint="0.499984740745262"/>
      <name val="Calibri"/>
      <family val="2"/>
      <scheme val="minor"/>
    </font>
    <font>
      <sz val="11"/>
      <color theme="1" tint="0.499984740745262"/>
      <name val="Calibri"/>
      <family val="2"/>
      <scheme val="minor"/>
    </font>
    <font>
      <i/>
      <sz val="10"/>
      <color theme="1" tint="0.499984740745262"/>
      <name val="Calibri"/>
      <family val="2"/>
      <scheme val="minor"/>
    </font>
    <font>
      <sz val="10"/>
      <color theme="1" tint="0.499984740745262"/>
      <name val="Arial"/>
      <family val="2"/>
    </font>
    <font>
      <i/>
      <sz val="10"/>
      <color theme="0"/>
      <name val="Calibri"/>
      <family val="2"/>
      <scheme val="minor"/>
    </font>
    <font>
      <b/>
      <sz val="16"/>
      <color theme="3"/>
      <name val="Calibri"/>
      <family val="2"/>
      <scheme val="minor"/>
    </font>
    <font>
      <sz val="10"/>
      <name val="Arial"/>
      <family val="2"/>
    </font>
    <font>
      <u/>
      <sz val="10"/>
      <color theme="10"/>
      <name val="Arial"/>
      <family val="2"/>
    </font>
    <font>
      <i/>
      <sz val="10"/>
      <color theme="1" tint="0.249977111117893"/>
      <name val="Calibri"/>
      <family val="2"/>
      <scheme val="minor"/>
    </font>
    <font>
      <i/>
      <sz val="16"/>
      <color theme="1" tint="0.249977111117893"/>
      <name val="Calibri"/>
      <family val="2"/>
      <scheme val="minor"/>
    </font>
    <font>
      <b/>
      <sz val="10"/>
      <color rgb="FFC00000"/>
      <name val="Calibri"/>
      <family val="2"/>
      <scheme val="minor"/>
    </font>
    <font>
      <i/>
      <u/>
      <sz val="9"/>
      <color theme="10"/>
      <name val="Calibri"/>
      <family val="2"/>
      <scheme val="minor"/>
    </font>
    <font>
      <b/>
      <i/>
      <sz val="8"/>
      <name val="Calibri"/>
      <family val="2"/>
      <scheme val="minor"/>
    </font>
    <font>
      <b/>
      <i/>
      <sz val="9"/>
      <color rgb="FFFF0000"/>
      <name val="Calibri"/>
      <family val="2"/>
      <scheme val="minor"/>
    </font>
    <font>
      <sz val="9"/>
      <color theme="3"/>
      <name val="Calibri"/>
      <family val="2"/>
      <scheme val="minor"/>
    </font>
    <font>
      <i/>
      <sz val="2"/>
      <color rgb="FF993300"/>
      <name val="Calibri"/>
      <family val="2"/>
    </font>
    <font>
      <i/>
      <sz val="9"/>
      <color rgb="FF993300"/>
      <name val="Calibri"/>
      <family val="2"/>
    </font>
    <font>
      <sz val="9"/>
      <color rgb="FF993300"/>
      <name val="Calibri"/>
      <family val="2"/>
    </font>
    <font>
      <i/>
      <sz val="11"/>
      <name val="Calibri"/>
      <family val="2"/>
      <scheme val="minor"/>
    </font>
    <font>
      <sz val="10"/>
      <name val="Calibri"/>
      <family val="2"/>
    </font>
    <font>
      <sz val="10"/>
      <color rgb="FF000000"/>
      <name val="Calibri"/>
      <family val="2"/>
    </font>
    <font>
      <b/>
      <sz val="10"/>
      <color rgb="FFFFFFFF"/>
      <name val="Calibri"/>
      <family val="2"/>
    </font>
    <font>
      <i/>
      <sz val="10"/>
      <color rgb="FF44546A"/>
      <name val="Calibri"/>
      <family val="2"/>
    </font>
    <font>
      <b/>
      <sz val="18"/>
      <color rgb="FF305496"/>
      <name val="Calibri"/>
      <family val="2"/>
    </font>
    <font>
      <i/>
      <sz val="10"/>
      <color rgb="FFFF0000"/>
      <name val="Calibri"/>
      <family val="2"/>
    </font>
    <font>
      <i/>
      <u/>
      <sz val="10"/>
      <color rgb="FFFF0000"/>
      <name val="Calibri"/>
      <family val="2"/>
    </font>
    <font>
      <b/>
      <i/>
      <sz val="10"/>
      <color rgb="FFFF0000"/>
      <name val="Calibri"/>
      <family val="2"/>
      <scheme val="minor"/>
    </font>
    <font>
      <i/>
      <sz val="9"/>
      <color theme="4"/>
      <name val="Calibri"/>
      <family val="2"/>
      <scheme val="minor"/>
    </font>
    <font>
      <b/>
      <i/>
      <sz val="10"/>
      <color theme="4"/>
      <name val="Calibri"/>
      <family val="2"/>
      <scheme val="minor"/>
    </font>
    <font>
      <i/>
      <sz val="10"/>
      <color theme="3"/>
      <name val="Calibri"/>
      <family val="2"/>
      <scheme val="minor"/>
    </font>
    <font>
      <b/>
      <i/>
      <u/>
      <sz val="10"/>
      <color theme="3"/>
      <name val="Calibri"/>
      <family val="2"/>
    </font>
    <font>
      <b/>
      <i/>
      <sz val="10"/>
      <color theme="3"/>
      <name val="Calibri"/>
      <family val="2"/>
    </font>
    <font>
      <i/>
      <sz val="10"/>
      <color theme="3"/>
      <name val="Calibri"/>
      <family val="2"/>
    </font>
    <font>
      <b/>
      <sz val="18"/>
      <color theme="4" tint="-0.249977111117893"/>
      <name val="Calibri"/>
      <family val="2"/>
      <scheme val="minor"/>
    </font>
    <font>
      <u/>
      <sz val="8"/>
      <color theme="10"/>
      <name val="Calibri"/>
      <family val="2"/>
      <scheme val="minor"/>
    </font>
    <font>
      <u/>
      <sz val="8"/>
      <color indexed="12"/>
      <name val="Calibri"/>
      <family val="2"/>
      <scheme val="minor"/>
    </font>
    <font>
      <u/>
      <sz val="8"/>
      <color theme="4"/>
      <name val="Calibri"/>
      <family val="2"/>
      <scheme val="minor"/>
    </font>
  </fonts>
  <fills count="2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8"/>
        <bgColor indexed="64"/>
      </patternFill>
    </fill>
    <fill>
      <patternFill patternType="solid">
        <fgColor indexed="58"/>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499984740745262"/>
        <bgColor indexed="64"/>
      </patternFill>
    </fill>
    <fill>
      <patternFill patternType="solid">
        <fgColor rgb="FFC6E0B4"/>
        <bgColor rgb="FF000000"/>
      </patternFill>
    </fill>
    <fill>
      <patternFill patternType="solid">
        <fgColor rgb="FFFFFFFF"/>
        <bgColor rgb="FF000000"/>
      </patternFill>
    </fill>
    <fill>
      <patternFill patternType="solid">
        <fgColor rgb="FF548235"/>
        <bgColor rgb="FF000000"/>
      </patternFill>
    </fill>
    <fill>
      <patternFill patternType="solid">
        <fgColor rgb="FF305496"/>
        <bgColor rgb="FF000000"/>
      </patternFill>
    </fill>
    <fill>
      <patternFill patternType="solid">
        <fgColor theme="9" tint="0.59999389629810485"/>
        <bgColor indexed="64"/>
      </patternFill>
    </fill>
    <fill>
      <patternFill patternType="solid">
        <fgColor theme="9" tint="-0.249977111117893"/>
        <bgColor indexed="64"/>
      </patternFill>
    </fill>
  </fills>
  <borders count="70">
    <border>
      <left/>
      <right/>
      <top/>
      <bottom/>
      <diagonal/>
    </border>
    <border>
      <left/>
      <right/>
      <top style="thin">
        <color theme="0" tint="-0.249977111117893"/>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style="thin">
        <color indexed="64"/>
      </top>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int="-0.14999847407452621"/>
      </top>
      <bottom style="thin">
        <color theme="0" tint="-0.14999847407452621"/>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bottom/>
      <diagonal/>
    </border>
    <border>
      <left/>
      <right style="thin">
        <color theme="0" tint="-0.34998626667073579"/>
      </right>
      <top/>
      <bottom style="thin">
        <color theme="0" tint="-0.34998626667073579"/>
      </bottom>
      <diagonal/>
    </border>
    <border>
      <left/>
      <right/>
      <top/>
      <bottom style="thin">
        <color indexed="64"/>
      </bottom>
      <diagonal/>
    </border>
    <border>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bottom style="thin">
        <color theme="6" tint="-0.249977111117893"/>
      </bottom>
      <diagonal/>
    </border>
    <border>
      <left/>
      <right/>
      <top style="thin">
        <color theme="6" tint="-0.249977111117893"/>
      </top>
      <bottom/>
      <diagonal/>
    </border>
    <border>
      <left/>
      <right/>
      <top/>
      <bottom style="thin">
        <color theme="6" tint="-0.499984740745262"/>
      </bottom>
      <diagonal/>
    </border>
    <border>
      <left/>
      <right/>
      <top style="thin">
        <color theme="6" tint="-0.499984740745262"/>
      </top>
      <bottom/>
      <diagonal/>
    </border>
    <border>
      <left/>
      <right style="thin">
        <color theme="6" tint="-0.249977111117893"/>
      </right>
      <top/>
      <bottom/>
      <diagonal/>
    </border>
    <border>
      <left style="thin">
        <color theme="6" tint="-0.249977111117893"/>
      </left>
      <right style="thin">
        <color theme="6" tint="-0.249977111117893"/>
      </right>
      <top style="thin">
        <color theme="6" tint="-0.249977111117893"/>
      </top>
      <bottom style="thin">
        <color theme="6" tint="-0.249977111117893"/>
      </bottom>
      <diagonal/>
    </border>
    <border>
      <left style="thin">
        <color theme="0"/>
      </left>
      <right style="thin">
        <color theme="0"/>
      </right>
      <top style="thin">
        <color theme="0"/>
      </top>
      <bottom style="thin">
        <color theme="0"/>
      </bottom>
      <diagonal/>
    </border>
    <border>
      <left/>
      <right/>
      <top style="medium">
        <color indexed="64"/>
      </top>
      <bottom style="medium">
        <color indexed="64"/>
      </bottom>
      <diagonal/>
    </border>
    <border>
      <left style="thin">
        <color theme="0" tint="-0.34998626667073579"/>
      </left>
      <right/>
      <top style="medium">
        <color indexed="64"/>
      </top>
      <bottom style="medium">
        <color indexed="64"/>
      </bottom>
      <diagonal/>
    </border>
    <border>
      <left/>
      <right/>
      <top style="thin">
        <color theme="0" tint="-0.34998626667073579"/>
      </top>
      <bottom style="medium">
        <color indexed="64"/>
      </bottom>
      <diagonal/>
    </border>
    <border>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thin">
        <color theme="0" tint="-0.34998626667073579"/>
      </left>
      <right/>
      <top style="medium">
        <color rgb="FF808080"/>
      </top>
      <bottom style="medium">
        <color indexed="64"/>
      </bottom>
      <diagonal/>
    </border>
    <border>
      <left/>
      <right style="thin">
        <color theme="0" tint="-0.34998626667073579"/>
      </right>
      <top/>
      <bottom style="medium">
        <color indexed="64"/>
      </bottom>
      <diagonal/>
    </border>
    <border>
      <left style="thin">
        <color theme="0" tint="-0.34998626667073579"/>
      </left>
      <right/>
      <top/>
      <bottom style="medium">
        <color indexed="64"/>
      </bottom>
      <diagonal/>
    </border>
    <border>
      <left/>
      <right/>
      <top style="medium">
        <color rgb="FF808080"/>
      </top>
      <bottom style="medium">
        <color indexed="64"/>
      </bottom>
      <diagonal/>
    </border>
    <border>
      <left/>
      <right style="thin">
        <color theme="0" tint="-0.34998626667073579"/>
      </right>
      <top style="medium">
        <color indexed="64"/>
      </top>
      <bottom style="medium">
        <color indexed="64"/>
      </bottom>
      <diagonal/>
    </border>
    <border>
      <left/>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medium">
        <color indexed="64"/>
      </top>
      <bottom/>
      <diagonal/>
    </border>
    <border>
      <left/>
      <right style="thin">
        <color theme="0" tint="-0.34998626667073579"/>
      </right>
      <top style="medium">
        <color indexed="64"/>
      </top>
      <bottom/>
      <diagonal/>
    </border>
    <border>
      <left/>
      <right/>
      <top style="thin">
        <color theme="0" tint="-0.14999847407452621"/>
      </top>
      <bottom style="thin">
        <color theme="0" tint="-0.34998626667073579"/>
      </bottom>
      <diagonal/>
    </border>
    <border>
      <left/>
      <right style="thin">
        <color theme="0" tint="-0.34998626667073579"/>
      </right>
      <top style="thin">
        <color theme="0" tint="-0.14999847407452621"/>
      </top>
      <bottom style="thin">
        <color theme="0" tint="-0.34998626667073579"/>
      </bottom>
      <diagonal/>
    </border>
    <border>
      <left style="thin">
        <color theme="0" tint="-0.34998626667073579"/>
      </left>
      <right/>
      <top style="medium">
        <color indexed="64"/>
      </top>
      <bottom style="thin">
        <color theme="0" tint="-0.34998626667073579"/>
      </bottom>
      <diagonal/>
    </border>
    <border>
      <left/>
      <right/>
      <top style="medium">
        <color rgb="FF808080"/>
      </top>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rgb="FFFFFFFF"/>
      </left>
      <right style="thin">
        <color rgb="FFFFFFFF"/>
      </right>
      <top style="thin">
        <color rgb="FFFFFFFF"/>
      </top>
      <bottom style="thin">
        <color rgb="FFFFFFFF"/>
      </bottom>
      <diagonal/>
    </border>
    <border>
      <left/>
      <right/>
      <top style="thin">
        <color rgb="FFFFFFFF"/>
      </top>
      <bottom/>
      <diagonal/>
    </border>
    <border>
      <left/>
      <right/>
      <top style="thin">
        <color theme="0" tint="-0.499984740745262"/>
      </top>
      <bottom style="medium">
        <color indexed="64"/>
      </bottom>
      <diagonal/>
    </border>
    <border>
      <left/>
      <right/>
      <top/>
      <bottom style="thick">
        <color theme="3" tint="0.59996337778862885"/>
      </bottom>
      <diagonal/>
    </border>
    <border>
      <left/>
      <right/>
      <top style="thin">
        <color theme="0"/>
      </top>
      <bottom/>
      <diagonal/>
    </border>
    <border>
      <left/>
      <right/>
      <top/>
      <bottom style="thin">
        <color theme="0"/>
      </bottom>
      <diagonal/>
    </border>
  </borders>
  <cellStyleXfs count="21">
    <xf numFmtId="0" fontId="0" fillId="0" borderId="0"/>
    <xf numFmtId="164" fontId="2" fillId="0" borderId="0"/>
    <xf numFmtId="9" fontId="3" fillId="0" borderId="0" applyFont="0" applyFill="0" applyBorder="0" applyAlignment="0" applyProtection="0"/>
    <xf numFmtId="0" fontId="26" fillId="0" borderId="0"/>
    <xf numFmtId="164" fontId="2" fillId="0" borderId="0"/>
    <xf numFmtId="0" fontId="40" fillId="0" borderId="0" applyNumberFormat="0" applyFill="0" applyBorder="0" applyAlignment="0" applyProtection="0">
      <alignment vertical="top"/>
      <protection locked="0"/>
    </xf>
    <xf numFmtId="44" fontId="3" fillId="0" borderId="0" applyFont="0" applyFill="0" applyBorder="0" applyAlignment="0" applyProtection="0"/>
    <xf numFmtId="9" fontId="26" fillId="0" borderId="0" applyFont="0" applyFill="0" applyBorder="0" applyAlignment="0" applyProtection="0"/>
    <xf numFmtId="43" fontId="3" fillId="0" borderId="0" applyFont="0" applyFill="0" applyBorder="0" applyAlignment="0" applyProtection="0"/>
    <xf numFmtId="0" fontId="3" fillId="0" borderId="0"/>
    <xf numFmtId="0" fontId="100" fillId="0" borderId="0"/>
    <xf numFmtId="44" fontId="26" fillId="0" borderId="0" applyFont="0" applyFill="0" applyBorder="0" applyAlignment="0" applyProtection="0"/>
    <xf numFmtId="0" fontId="125" fillId="0" borderId="0" applyNumberFormat="0" applyFill="0" applyBorder="0" applyAlignment="0" applyProtection="0"/>
    <xf numFmtId="44" fontId="126" fillId="0" borderId="0" applyFont="0" applyFill="0" applyBorder="0" applyAlignment="0" applyProtection="0"/>
    <xf numFmtId="9" fontId="126" fillId="0" borderId="0" applyFont="0" applyFill="0" applyBorder="0" applyAlignment="0" applyProtection="0"/>
    <xf numFmtId="0" fontId="194" fillId="0" borderId="0"/>
    <xf numFmtId="0" fontId="126" fillId="0" borderId="0"/>
    <xf numFmtId="0" fontId="3" fillId="0" borderId="0"/>
    <xf numFmtId="0" fontId="195" fillId="0" borderId="0" applyNumberFormat="0" applyFill="0" applyBorder="0" applyAlignment="0" applyProtection="0"/>
    <xf numFmtId="0" fontId="3" fillId="0" borderId="0"/>
    <xf numFmtId="164" fontId="2" fillId="0" borderId="0"/>
  </cellStyleXfs>
  <cellXfs count="1270">
    <xf numFmtId="0" fontId="0" fillId="0" borderId="0" xfId="0"/>
    <xf numFmtId="0" fontId="4" fillId="2" borderId="0" xfId="0" applyFont="1" applyFill="1" applyAlignment="1">
      <alignment vertical="top"/>
    </xf>
    <xf numFmtId="0" fontId="12" fillId="5" borderId="0" xfId="0" applyFont="1" applyFill="1"/>
    <xf numFmtId="0" fontId="12" fillId="2" borderId="0" xfId="0" applyFont="1" applyFill="1"/>
    <xf numFmtId="0" fontId="0" fillId="2" borderId="0" xfId="0" applyFill="1"/>
    <xf numFmtId="0" fontId="0" fillId="2" borderId="0" xfId="0" applyFill="1" applyAlignment="1">
      <alignment horizontal="center"/>
    </xf>
    <xf numFmtId="0" fontId="4" fillId="2" borderId="0" xfId="0" applyFont="1" applyFill="1" applyAlignment="1">
      <alignment horizontal="center" vertical="top"/>
    </xf>
    <xf numFmtId="0" fontId="13" fillId="5" borderId="0" xfId="0" applyFont="1" applyFill="1" applyAlignment="1">
      <alignment horizontal="center"/>
    </xf>
    <xf numFmtId="0" fontId="4" fillId="2" borderId="0" xfId="0" applyFont="1" applyFill="1" applyAlignment="1">
      <alignment horizontal="center"/>
    </xf>
    <xf numFmtId="0" fontId="11" fillId="5" borderId="0" xfId="1" applyNumberFormat="1" applyFont="1" applyFill="1" applyAlignment="1">
      <alignment horizontal="right"/>
    </xf>
    <xf numFmtId="0" fontId="10" fillId="2" borderId="0" xfId="1" applyNumberFormat="1" applyFont="1" applyFill="1" applyAlignment="1">
      <alignment shrinkToFit="1"/>
    </xf>
    <xf numFmtId="6" fontId="16" fillId="3" borderId="0" xfId="1" applyNumberFormat="1" applyFont="1" applyFill="1" applyAlignment="1">
      <alignment shrinkToFit="1"/>
    </xf>
    <xf numFmtId="0" fontId="1" fillId="2" borderId="0" xfId="0" applyFont="1" applyFill="1"/>
    <xf numFmtId="166" fontId="1" fillId="2" borderId="0" xfId="0" applyNumberFormat="1" applyFont="1" applyFill="1" applyAlignment="1">
      <alignment horizontal="right"/>
    </xf>
    <xf numFmtId="0" fontId="17" fillId="5" borderId="0" xfId="0" applyFont="1" applyFill="1" applyAlignment="1">
      <alignment horizontal="left" vertical="center" indent="4"/>
    </xf>
    <xf numFmtId="6" fontId="20" fillId="3" borderId="0" xfId="1" applyNumberFormat="1" applyFont="1" applyFill="1" applyAlignment="1">
      <alignment vertical="center" shrinkToFit="1"/>
    </xf>
    <xf numFmtId="0" fontId="20" fillId="2" borderId="0" xfId="0" applyFont="1" applyFill="1"/>
    <xf numFmtId="0" fontId="0" fillId="2" borderId="0" xfId="0" applyFill="1" applyAlignment="1">
      <alignment shrinkToFit="1"/>
    </xf>
    <xf numFmtId="0" fontId="22" fillId="5" borderId="0" xfId="1" applyNumberFormat="1" applyFont="1" applyFill="1" applyAlignment="1">
      <alignment shrinkToFit="1"/>
    </xf>
    <xf numFmtId="0" fontId="22" fillId="2" borderId="0" xfId="1" applyNumberFormat="1" applyFont="1" applyFill="1" applyAlignment="1">
      <alignment shrinkToFit="1"/>
    </xf>
    <xf numFmtId="0" fontId="11" fillId="2" borderId="0" xfId="1" applyNumberFormat="1" applyFont="1" applyFill="1" applyAlignment="1">
      <alignment horizontal="right"/>
    </xf>
    <xf numFmtId="0" fontId="13" fillId="2" borderId="0" xfId="0" applyFont="1" applyFill="1" applyAlignment="1">
      <alignment horizontal="center"/>
    </xf>
    <xf numFmtId="6" fontId="20" fillId="2" borderId="0" xfId="1" applyNumberFormat="1" applyFont="1" applyFill="1" applyAlignment="1">
      <alignment vertical="center"/>
    </xf>
    <xf numFmtId="0" fontId="16" fillId="2" borderId="0" xfId="0" applyFont="1" applyFill="1" applyAlignment="1">
      <alignment horizontal="left" indent="3"/>
    </xf>
    <xf numFmtId="0" fontId="5" fillId="2" borderId="0" xfId="0" applyFont="1" applyFill="1" applyAlignment="1">
      <alignment vertical="top"/>
    </xf>
    <xf numFmtId="0" fontId="4" fillId="2" borderId="0" xfId="0" applyFont="1" applyFill="1" applyAlignment="1">
      <alignment horizontal="left" indent="1"/>
    </xf>
    <xf numFmtId="166" fontId="15" fillId="2" borderId="0" xfId="0" applyNumberFormat="1" applyFont="1" applyFill="1" applyAlignment="1">
      <alignment horizontal="left" indent="1" shrinkToFit="1"/>
    </xf>
    <xf numFmtId="166" fontId="16" fillId="2" borderId="0" xfId="0" applyNumberFormat="1" applyFont="1" applyFill="1" applyAlignment="1">
      <alignment shrinkToFit="1"/>
    </xf>
    <xf numFmtId="166" fontId="0" fillId="2" borderId="0" xfId="0" applyNumberFormat="1" applyFill="1" applyAlignment="1">
      <alignment horizontal="right" shrinkToFit="1"/>
    </xf>
    <xf numFmtId="166" fontId="14" fillId="2" borderId="0" xfId="0" applyNumberFormat="1" applyFont="1" applyFill="1" applyAlignment="1">
      <alignment horizontal="right" shrinkToFit="1"/>
    </xf>
    <xf numFmtId="0" fontId="19" fillId="2" borderId="0" xfId="0" applyFont="1" applyFill="1" applyAlignment="1">
      <alignment vertical="top"/>
    </xf>
    <xf numFmtId="0" fontId="9" fillId="2" borderId="0" xfId="0" applyFont="1" applyFill="1" applyAlignment="1">
      <alignment vertical="center"/>
    </xf>
    <xf numFmtId="166" fontId="21" fillId="2" borderId="0" xfId="0" applyNumberFormat="1" applyFont="1" applyFill="1" applyAlignment="1">
      <alignment vertical="center" shrinkToFit="1"/>
    </xf>
    <xf numFmtId="0" fontId="8" fillId="2" borderId="0" xfId="0" applyFont="1" applyFill="1" applyAlignment="1">
      <alignment vertical="center"/>
    </xf>
    <xf numFmtId="0" fontId="8" fillId="2" borderId="0" xfId="0" applyFont="1" applyFill="1" applyAlignment="1">
      <alignment horizontal="center" vertical="center"/>
    </xf>
    <xf numFmtId="0" fontId="21" fillId="2" borderId="0" xfId="0" applyFont="1" applyFill="1" applyAlignment="1">
      <alignment horizontal="left" vertical="center" indent="3"/>
    </xf>
    <xf numFmtId="0" fontId="27" fillId="2" borderId="0" xfId="3" applyFont="1" applyFill="1"/>
    <xf numFmtId="0" fontId="27" fillId="2" borderId="0" xfId="3" applyFont="1" applyFill="1" applyAlignment="1">
      <alignment horizontal="right" indent="3"/>
    </xf>
    <xf numFmtId="0" fontId="27" fillId="2" borderId="0" xfId="3" applyFont="1" applyFill="1" applyAlignment="1">
      <alignment horizontal="left" indent="1"/>
    </xf>
    <xf numFmtId="0" fontId="27" fillId="2" borderId="0" xfId="3" applyFont="1" applyFill="1" applyAlignment="1">
      <alignment horizontal="right" indent="2"/>
    </xf>
    <xf numFmtId="164" fontId="31" fillId="2" borderId="0" xfId="1" applyFont="1" applyFill="1"/>
    <xf numFmtId="164" fontId="32" fillId="2" borderId="0" xfId="1" applyFont="1" applyFill="1" applyAlignment="1">
      <alignment horizontal="center" vertical="center"/>
    </xf>
    <xf numFmtId="164" fontId="33" fillId="2" borderId="0" xfId="1" applyFont="1" applyFill="1"/>
    <xf numFmtId="0" fontId="25" fillId="2" borderId="0" xfId="1" applyNumberFormat="1" applyFont="1" applyFill="1" applyAlignment="1">
      <alignment horizontal="right"/>
    </xf>
    <xf numFmtId="164" fontId="25" fillId="2" borderId="0" xfId="1" applyFont="1" applyFill="1" applyAlignment="1">
      <alignment vertical="top"/>
    </xf>
    <xf numFmtId="164" fontId="25" fillId="2" borderId="0" xfId="1" applyFont="1" applyFill="1"/>
    <xf numFmtId="164" fontId="34" fillId="2" borderId="0" xfId="1" applyFont="1" applyFill="1"/>
    <xf numFmtId="164" fontId="25" fillId="2" borderId="0" xfId="1" applyFont="1" applyFill="1" applyAlignment="1">
      <alignment wrapText="1"/>
    </xf>
    <xf numFmtId="164" fontId="15" fillId="2" borderId="0" xfId="1" applyFont="1" applyFill="1" applyAlignment="1">
      <alignment horizontal="right" vertical="top" wrapText="1"/>
    </xf>
    <xf numFmtId="164" fontId="15" fillId="2" borderId="0" xfId="1" applyFont="1" applyFill="1" applyAlignment="1">
      <alignment horizontal="left" wrapText="1"/>
    </xf>
    <xf numFmtId="164" fontId="15" fillId="2" borderId="0" xfId="1" applyFont="1" applyFill="1" applyAlignment="1">
      <alignment horizontal="right" wrapText="1"/>
    </xf>
    <xf numFmtId="164" fontId="15" fillId="2" borderId="0" xfId="1" applyFont="1" applyFill="1" applyAlignment="1">
      <alignment wrapText="1"/>
    </xf>
    <xf numFmtId="164" fontId="15" fillId="2" borderId="0" xfId="1" applyFont="1" applyFill="1" applyAlignment="1">
      <alignment vertical="top" wrapText="1"/>
    </xf>
    <xf numFmtId="164" fontId="39" fillId="2" borderId="0" xfId="1" applyFont="1" applyFill="1"/>
    <xf numFmtId="164" fontId="31" fillId="2" borderId="0" xfId="1" applyFont="1" applyFill="1" applyAlignment="1">
      <alignment wrapText="1"/>
    </xf>
    <xf numFmtId="164" fontId="32" fillId="2" borderId="0" xfId="1" applyFont="1" applyFill="1"/>
    <xf numFmtId="164" fontId="16" fillId="2" borderId="0" xfId="1" applyFont="1" applyFill="1" applyAlignment="1">
      <alignment horizontal="right" wrapText="1"/>
    </xf>
    <xf numFmtId="164" fontId="16" fillId="2" borderId="0" xfId="1" applyFont="1" applyFill="1" applyAlignment="1">
      <alignment wrapText="1"/>
    </xf>
    <xf numFmtId="164" fontId="28" fillId="2" borderId="0" xfId="1" applyFont="1" applyFill="1"/>
    <xf numFmtId="167" fontId="15" fillId="2" borderId="0" xfId="1" applyNumberFormat="1" applyFont="1" applyFill="1" applyAlignment="1">
      <alignment horizontal="right" wrapText="1"/>
    </xf>
    <xf numFmtId="164" fontId="31" fillId="2" borderId="0" xfId="1" applyFont="1" applyFill="1" applyAlignment="1">
      <alignment horizontal="right" wrapText="1"/>
    </xf>
    <xf numFmtId="164" fontId="35" fillId="2" borderId="0" xfId="1" applyFont="1" applyFill="1" applyAlignment="1">
      <alignment horizontal="left"/>
    </xf>
    <xf numFmtId="167" fontId="25" fillId="2" borderId="0" xfId="1" applyNumberFormat="1" applyFont="1" applyFill="1" applyAlignment="1">
      <alignment horizontal="right" wrapText="1"/>
    </xf>
    <xf numFmtId="164" fontId="15" fillId="2" borderId="0" xfId="1" applyFont="1" applyFill="1" applyAlignment="1">
      <alignment horizontal="left" vertical="top" wrapText="1"/>
    </xf>
    <xf numFmtId="164" fontId="16" fillId="2" borderId="0" xfId="1" applyFont="1" applyFill="1" applyAlignment="1">
      <alignment horizontal="right" vertical="top" wrapText="1"/>
    </xf>
    <xf numFmtId="164" fontId="16" fillId="2" borderId="0" xfId="1" applyFont="1" applyFill="1" applyAlignment="1">
      <alignment vertical="top" wrapText="1"/>
    </xf>
    <xf numFmtId="164" fontId="28" fillId="2" borderId="0" xfId="1" applyFont="1" applyFill="1" applyAlignment="1">
      <alignment vertical="top"/>
    </xf>
    <xf numFmtId="164" fontId="31" fillId="2" borderId="0" xfId="1" applyFont="1" applyFill="1" applyAlignment="1">
      <alignment horizontal="right" vertical="top" wrapText="1"/>
    </xf>
    <xf numFmtId="164" fontId="31" fillId="2" borderId="0" xfId="1" applyFont="1" applyFill="1" applyAlignment="1">
      <alignment vertical="top" wrapText="1"/>
    </xf>
    <xf numFmtId="164" fontId="32" fillId="2" borderId="0" xfId="1" applyFont="1" applyFill="1" applyAlignment="1">
      <alignment vertical="top"/>
    </xf>
    <xf numFmtId="164" fontId="25" fillId="2" borderId="0" xfId="1" applyFont="1" applyFill="1" applyAlignment="1">
      <alignment horizontal="right" vertical="top" wrapText="1"/>
    </xf>
    <xf numFmtId="164" fontId="25" fillId="2" borderId="0" xfId="1" applyFont="1" applyFill="1" applyAlignment="1">
      <alignment vertical="top" wrapText="1"/>
    </xf>
    <xf numFmtId="167" fontId="25" fillId="2" borderId="0" xfId="1" applyNumberFormat="1" applyFont="1" applyFill="1" applyAlignment="1">
      <alignment wrapText="1"/>
    </xf>
    <xf numFmtId="164" fontId="25" fillId="2" borderId="4" xfId="1" applyFont="1" applyFill="1" applyBorder="1" applyAlignment="1">
      <alignment horizontal="right" wrapText="1"/>
    </xf>
    <xf numFmtId="164" fontId="25" fillId="2" borderId="4" xfId="1" applyFont="1" applyFill="1" applyBorder="1" applyAlignment="1">
      <alignment wrapText="1"/>
    </xf>
    <xf numFmtId="167" fontId="33" fillId="2" borderId="0" xfId="1" applyNumberFormat="1" applyFont="1" applyFill="1" applyAlignment="1">
      <alignment horizontal="right" wrapText="1"/>
    </xf>
    <xf numFmtId="164" fontId="33" fillId="2" borderId="0" xfId="1" applyFont="1" applyFill="1" applyAlignment="1">
      <alignment vertical="top" wrapText="1"/>
    </xf>
    <xf numFmtId="164" fontId="33" fillId="2" borderId="0" xfId="1" applyFont="1" applyFill="1" applyAlignment="1">
      <alignment wrapText="1"/>
    </xf>
    <xf numFmtId="167" fontId="33" fillId="2" borderId="0" xfId="1" applyNumberFormat="1" applyFont="1" applyFill="1" applyAlignment="1">
      <alignment horizontal="right"/>
    </xf>
    <xf numFmtId="164" fontId="34" fillId="2" borderId="0" xfId="1" applyFont="1" applyFill="1" applyAlignment="1">
      <alignment vertical="top"/>
    </xf>
    <xf numFmtId="164" fontId="33" fillId="2" borderId="0" xfId="1" applyFont="1" applyFill="1" applyAlignment="1">
      <alignment vertical="top"/>
    </xf>
    <xf numFmtId="167" fontId="34" fillId="2" borderId="0" xfId="1" applyNumberFormat="1" applyFont="1" applyFill="1" applyAlignment="1">
      <alignment horizontal="right"/>
    </xf>
    <xf numFmtId="164" fontId="33" fillId="2" borderId="0" xfId="1" applyFont="1" applyFill="1" applyAlignment="1">
      <alignment horizontal="right"/>
    </xf>
    <xf numFmtId="0" fontId="43" fillId="3" borderId="0" xfId="1" applyNumberFormat="1" applyFont="1" applyFill="1"/>
    <xf numFmtId="164" fontId="16" fillId="2" borderId="0" xfId="4" applyFont="1" applyFill="1"/>
    <xf numFmtId="0" fontId="43" fillId="2" borderId="0" xfId="1" applyNumberFormat="1" applyFont="1" applyFill="1"/>
    <xf numFmtId="0" fontId="43" fillId="0" borderId="0" xfId="1" applyNumberFormat="1" applyFont="1"/>
    <xf numFmtId="164" fontId="28" fillId="2" borderId="0" xfId="4" applyFont="1" applyFill="1"/>
    <xf numFmtId="164" fontId="39" fillId="3" borderId="0" xfId="1" applyFont="1" applyFill="1"/>
    <xf numFmtId="164" fontId="39" fillId="0" borderId="0" xfId="1" applyFont="1"/>
    <xf numFmtId="6" fontId="43" fillId="3" borderId="0" xfId="6" applyNumberFormat="1" applyFont="1" applyFill="1" applyBorder="1" applyAlignment="1" applyProtection="1">
      <alignment horizontal="center" wrapText="1"/>
    </xf>
    <xf numFmtId="164" fontId="39" fillId="2" borderId="0" xfId="1" applyFont="1" applyFill="1" applyAlignment="1">
      <alignment vertical="center"/>
    </xf>
    <xf numFmtId="164" fontId="39" fillId="0" borderId="0" xfId="1" applyFont="1" applyAlignment="1">
      <alignment vertical="center"/>
    </xf>
    <xf numFmtId="164" fontId="47" fillId="2" borderId="0" xfId="1" applyFont="1" applyFill="1"/>
    <xf numFmtId="164" fontId="47" fillId="3" borderId="0" xfId="1" applyFont="1" applyFill="1" applyAlignment="1">
      <alignment vertical="center"/>
    </xf>
    <xf numFmtId="164" fontId="47" fillId="2" borderId="0" xfId="1" applyFont="1" applyFill="1" applyAlignment="1">
      <alignment vertical="center"/>
    </xf>
    <xf numFmtId="164" fontId="47" fillId="2" borderId="0" xfId="1" applyFont="1" applyFill="1" applyAlignment="1">
      <alignment vertical="center" wrapText="1"/>
    </xf>
    <xf numFmtId="164" fontId="47" fillId="3" borderId="0" xfId="1" applyFont="1" applyFill="1"/>
    <xf numFmtId="0" fontId="59" fillId="2" borderId="0" xfId="1" applyNumberFormat="1" applyFont="1" applyFill="1"/>
    <xf numFmtId="0" fontId="47" fillId="2" borderId="0" xfId="1" applyNumberFormat="1" applyFont="1" applyFill="1"/>
    <xf numFmtId="166" fontId="47" fillId="3" borderId="0" xfId="1" applyNumberFormat="1" applyFont="1" applyFill="1"/>
    <xf numFmtId="164" fontId="53" fillId="2" borderId="0" xfId="1" applyFont="1" applyFill="1"/>
    <xf numFmtId="164" fontId="63" fillId="2" borderId="0" xfId="1" applyFont="1" applyFill="1"/>
    <xf numFmtId="0" fontId="47" fillId="2" borderId="0" xfId="3" applyFont="1" applyFill="1"/>
    <xf numFmtId="0" fontId="65" fillId="2" borderId="0" xfId="3" applyFont="1" applyFill="1"/>
    <xf numFmtId="0" fontId="46" fillId="2" borderId="0" xfId="1" applyNumberFormat="1" applyFont="1" applyFill="1"/>
    <xf numFmtId="0" fontId="46" fillId="7" borderId="0" xfId="1" applyNumberFormat="1" applyFont="1" applyFill="1"/>
    <xf numFmtId="0" fontId="69" fillId="7" borderId="0" xfId="1" applyNumberFormat="1" applyFont="1" applyFill="1" applyAlignment="1">
      <alignment horizontal="center"/>
    </xf>
    <xf numFmtId="0" fontId="68" fillId="7" borderId="0" xfId="4" applyNumberFormat="1" applyFont="1" applyFill="1" applyAlignment="1">
      <alignment horizontal="right"/>
    </xf>
    <xf numFmtId="0" fontId="69" fillId="7" borderId="0" xfId="4" applyNumberFormat="1" applyFont="1" applyFill="1" applyAlignment="1">
      <alignment horizontal="left"/>
    </xf>
    <xf numFmtId="0" fontId="70" fillId="2" borderId="0" xfId="1" applyNumberFormat="1" applyFont="1" applyFill="1"/>
    <xf numFmtId="0" fontId="46" fillId="3" borderId="0" xfId="1" applyNumberFormat="1" applyFont="1" applyFill="1"/>
    <xf numFmtId="0" fontId="68" fillId="7" borderId="0" xfId="1" applyNumberFormat="1" applyFont="1" applyFill="1" applyAlignment="1">
      <alignment horizontal="right"/>
    </xf>
    <xf numFmtId="0" fontId="69" fillId="7" borderId="0" xfId="1" applyNumberFormat="1" applyFont="1" applyFill="1" applyAlignment="1">
      <alignment horizontal="left"/>
    </xf>
    <xf numFmtId="0" fontId="68" fillId="7" borderId="0" xfId="4" applyNumberFormat="1" applyFont="1" applyFill="1" applyAlignment="1">
      <alignment horizontal="left"/>
    </xf>
    <xf numFmtId="0" fontId="71" fillId="2" borderId="0" xfId="1" applyNumberFormat="1" applyFont="1" applyFill="1"/>
    <xf numFmtId="0" fontId="72" fillId="2" borderId="0" xfId="4" applyNumberFormat="1" applyFont="1" applyFill="1" applyAlignment="1">
      <alignment horizontal="left"/>
    </xf>
    <xf numFmtId="0" fontId="73" fillId="2" borderId="0" xfId="4" applyNumberFormat="1" applyFont="1" applyFill="1" applyAlignment="1">
      <alignment horizontal="left"/>
    </xf>
    <xf numFmtId="0" fontId="73" fillId="2" borderId="0" xfId="1" applyNumberFormat="1" applyFont="1" applyFill="1" applyAlignment="1">
      <alignment horizontal="left"/>
    </xf>
    <xf numFmtId="0" fontId="72" fillId="2" borderId="0" xfId="1" applyNumberFormat="1" applyFont="1" applyFill="1" applyAlignment="1">
      <alignment horizontal="left"/>
    </xf>
    <xf numFmtId="0" fontId="73" fillId="2" borderId="0" xfId="1" applyNumberFormat="1" applyFont="1" applyFill="1" applyAlignment="1">
      <alignment horizontal="center"/>
    </xf>
    <xf numFmtId="0" fontId="74" fillId="2" borderId="0" xfId="1" applyNumberFormat="1" applyFont="1" applyFill="1"/>
    <xf numFmtId="0" fontId="77" fillId="2" borderId="0" xfId="3" applyFont="1" applyFill="1"/>
    <xf numFmtId="0" fontId="61" fillId="2" borderId="0" xfId="3" applyFont="1" applyFill="1"/>
    <xf numFmtId="0" fontId="47" fillId="2" borderId="6" xfId="3" applyFont="1" applyFill="1" applyBorder="1"/>
    <xf numFmtId="0" fontId="77" fillId="2" borderId="0" xfId="3" applyFont="1" applyFill="1" applyAlignment="1">
      <alignment horizontal="left" vertical="center" wrapText="1"/>
    </xf>
    <xf numFmtId="0" fontId="47" fillId="2" borderId="5" xfId="3" applyFont="1" applyFill="1" applyBorder="1"/>
    <xf numFmtId="0" fontId="47" fillId="2" borderId="10" xfId="3" applyFont="1" applyFill="1" applyBorder="1"/>
    <xf numFmtId="0" fontId="47" fillId="2" borderId="0" xfId="3" applyFont="1" applyFill="1" applyAlignment="1">
      <alignment vertical="top"/>
    </xf>
    <xf numFmtId="0" fontId="60" fillId="2" borderId="0" xfId="3" applyFont="1" applyFill="1" applyAlignment="1">
      <alignment horizontal="center" vertical="center"/>
    </xf>
    <xf numFmtId="0" fontId="81" fillId="2" borderId="0" xfId="3" applyFont="1" applyFill="1"/>
    <xf numFmtId="0" fontId="82" fillId="2" borderId="0" xfId="3" applyFont="1" applyFill="1" applyAlignment="1">
      <alignment horizontal="left" wrapText="1"/>
    </xf>
    <xf numFmtId="0" fontId="59" fillId="2" borderId="0" xfId="9" applyFont="1" applyFill="1"/>
    <xf numFmtId="0" fontId="83" fillId="2" borderId="0" xfId="9" applyFont="1" applyFill="1"/>
    <xf numFmtId="0" fontId="45" fillId="2" borderId="0" xfId="9" applyFont="1" applyFill="1" applyAlignment="1">
      <alignment horizontal="left"/>
    </xf>
    <xf numFmtId="0" fontId="4" fillId="2" borderId="0" xfId="9" applyFont="1" applyFill="1" applyAlignment="1">
      <alignment vertical="top"/>
    </xf>
    <xf numFmtId="0" fontId="10" fillId="2" borderId="0" xfId="9" applyFont="1" applyFill="1" applyAlignment="1">
      <alignment shrinkToFit="1"/>
    </xf>
    <xf numFmtId="0" fontId="84" fillId="2" borderId="0" xfId="9" applyFont="1" applyFill="1" applyAlignment="1">
      <alignment shrinkToFit="1"/>
    </xf>
    <xf numFmtId="164" fontId="65" fillId="2" borderId="0" xfId="1" applyFont="1" applyFill="1" applyAlignment="1">
      <alignment vertical="center" wrapText="1"/>
    </xf>
    <xf numFmtId="0" fontId="47" fillId="2" borderId="0" xfId="9" applyFont="1" applyFill="1"/>
    <xf numFmtId="0" fontId="25" fillId="2" borderId="0" xfId="9" applyFont="1" applyFill="1"/>
    <xf numFmtId="0" fontId="85" fillId="3" borderId="0" xfId="9" applyFont="1" applyFill="1"/>
    <xf numFmtId="0" fontId="86" fillId="3" borderId="0" xfId="9" applyFont="1" applyFill="1"/>
    <xf numFmtId="0" fontId="86" fillId="2" borderId="0" xfId="9" applyFont="1" applyFill="1"/>
    <xf numFmtId="0" fontId="47" fillId="3" borderId="0" xfId="9" applyFont="1" applyFill="1" applyAlignment="1">
      <alignment horizontal="right"/>
    </xf>
    <xf numFmtId="0" fontId="15" fillId="3" borderId="0" xfId="9" applyFont="1" applyFill="1" applyAlignment="1">
      <alignment horizontal="centerContinuous"/>
    </xf>
    <xf numFmtId="0" fontId="56" fillId="2" borderId="0" xfId="9" applyFont="1" applyFill="1"/>
    <xf numFmtId="0" fontId="52" fillId="3" borderId="0" xfId="9" applyFont="1" applyFill="1" applyAlignment="1">
      <alignment vertical="top"/>
    </xf>
    <xf numFmtId="0" fontId="51" fillId="2" borderId="0" xfId="9" applyFont="1" applyFill="1"/>
    <xf numFmtId="0" fontId="51" fillId="2" borderId="0" xfId="9" applyFont="1" applyFill="1" applyAlignment="1">
      <alignment horizontal="right"/>
    </xf>
    <xf numFmtId="0" fontId="51" fillId="3" borderId="0" xfId="9" applyFont="1" applyFill="1"/>
    <xf numFmtId="0" fontId="51" fillId="3" borderId="0" xfId="9" applyFont="1" applyFill="1" applyAlignment="1">
      <alignment horizontal="centerContinuous"/>
    </xf>
    <xf numFmtId="164" fontId="87" fillId="2" borderId="0" xfId="1" applyFont="1" applyFill="1"/>
    <xf numFmtId="164" fontId="88" fillId="2" borderId="0" xfId="1" applyFont="1" applyFill="1"/>
    <xf numFmtId="164" fontId="89" fillId="2" borderId="0" xfId="1" applyFont="1" applyFill="1"/>
    <xf numFmtId="164" fontId="83" fillId="2" borderId="0" xfId="1" applyFont="1" applyFill="1"/>
    <xf numFmtId="164" fontId="88" fillId="3" borderId="0" xfId="1" applyFont="1" applyFill="1"/>
    <xf numFmtId="164" fontId="59" fillId="2" borderId="0" xfId="1" applyFont="1" applyFill="1"/>
    <xf numFmtId="164" fontId="45" fillId="3" borderId="0" xfId="1" applyFont="1" applyFill="1"/>
    <xf numFmtId="164" fontId="83" fillId="3" borderId="0" xfId="1" applyFont="1" applyFill="1"/>
    <xf numFmtId="164" fontId="10" fillId="3" borderId="0" xfId="1" applyFont="1" applyFill="1" applyAlignment="1">
      <alignment horizontal="center" shrinkToFit="1"/>
    </xf>
    <xf numFmtId="164" fontId="52" fillId="3" borderId="0" xfId="1" applyFont="1" applyFill="1" applyAlignment="1">
      <alignment horizontal="right"/>
    </xf>
    <xf numFmtId="164" fontId="10" fillId="2" borderId="0" xfId="1" applyFont="1" applyFill="1" applyAlignment="1">
      <alignment shrinkToFit="1"/>
    </xf>
    <xf numFmtId="164" fontId="83" fillId="2" borderId="0" xfId="1" applyFont="1" applyFill="1" applyAlignment="1">
      <alignment vertical="center"/>
    </xf>
    <xf numFmtId="164" fontId="83" fillId="2" borderId="0" xfId="1" applyFont="1" applyFill="1" applyAlignment="1">
      <alignment horizontal="right"/>
    </xf>
    <xf numFmtId="164" fontId="47" fillId="3" borderId="0" xfId="1" applyFont="1" applyFill="1" applyAlignment="1">
      <alignment horizontal="center"/>
    </xf>
    <xf numFmtId="164" fontId="28" fillId="3" borderId="0" xfId="1" applyFont="1" applyFill="1"/>
    <xf numFmtId="164" fontId="90" fillId="2" borderId="0" xfId="1" applyFont="1" applyFill="1" applyAlignment="1">
      <alignment vertical="center"/>
    </xf>
    <xf numFmtId="0" fontId="91" fillId="3" borderId="0" xfId="9" applyFont="1" applyFill="1"/>
    <xf numFmtId="0" fontId="47" fillId="0" borderId="0" xfId="9" applyFont="1"/>
    <xf numFmtId="0" fontId="91" fillId="2" borderId="0" xfId="9" applyFont="1" applyFill="1"/>
    <xf numFmtId="0" fontId="47" fillId="2" borderId="0" xfId="9" applyFont="1" applyFill="1" applyAlignment="1">
      <alignment horizontal="center" shrinkToFit="1"/>
    </xf>
    <xf numFmtId="0" fontId="47" fillId="2" borderId="0" xfId="9" applyFont="1" applyFill="1" applyAlignment="1">
      <alignment horizontal="right" shrinkToFit="1"/>
    </xf>
    <xf numFmtId="0" fontId="47" fillId="2" borderId="0" xfId="9" applyFont="1" applyFill="1" applyAlignment="1">
      <alignment horizontal="left"/>
    </xf>
    <xf numFmtId="164" fontId="91" fillId="3" borderId="0" xfId="1" applyFont="1" applyFill="1"/>
    <xf numFmtId="164" fontId="91" fillId="2" borderId="0" xfId="1" applyFont="1" applyFill="1"/>
    <xf numFmtId="164" fontId="47" fillId="2" borderId="0" xfId="1" applyFont="1" applyFill="1" applyAlignment="1">
      <alignment horizontal="left"/>
    </xf>
    <xf numFmtId="164" fontId="79" fillId="3" borderId="0" xfId="1" applyFont="1" applyFill="1"/>
    <xf numFmtId="164" fontId="79" fillId="2" borderId="0" xfId="1" applyFont="1" applyFill="1"/>
    <xf numFmtId="164" fontId="79" fillId="2" borderId="0" xfId="1" applyFont="1" applyFill="1" applyAlignment="1">
      <alignment shrinkToFit="1"/>
    </xf>
    <xf numFmtId="1" fontId="79" fillId="3" borderId="0" xfId="1" applyNumberFormat="1" applyFont="1" applyFill="1" applyAlignment="1">
      <alignment horizontal="center" shrinkToFit="1"/>
    </xf>
    <xf numFmtId="166" fontId="79" fillId="2" borderId="0" xfId="1" applyNumberFormat="1" applyFont="1" applyFill="1" applyAlignment="1">
      <alignment shrinkToFit="1"/>
    </xf>
    <xf numFmtId="164" fontId="47" fillId="2" borderId="0" xfId="1" applyFont="1" applyFill="1" applyAlignment="1">
      <alignment shrinkToFit="1"/>
    </xf>
    <xf numFmtId="164" fontId="31" fillId="2" borderId="0" xfId="1" applyFont="1" applyFill="1" applyAlignment="1">
      <alignment vertical="center" wrapText="1" shrinkToFit="1"/>
    </xf>
    <xf numFmtId="164" fontId="47" fillId="0" borderId="0" xfId="1" applyFont="1"/>
    <xf numFmtId="0" fontId="52" fillId="2" borderId="0" xfId="1" applyNumberFormat="1" applyFont="1" applyFill="1" applyAlignment="1">
      <alignment vertical="center"/>
    </xf>
    <xf numFmtId="0" fontId="50" fillId="2" borderId="0" xfId="1" applyNumberFormat="1" applyFont="1" applyFill="1" applyAlignment="1">
      <alignment wrapText="1"/>
    </xf>
    <xf numFmtId="0" fontId="92" fillId="2" borderId="0" xfId="1" applyNumberFormat="1" applyFont="1" applyFill="1" applyAlignment="1">
      <alignment vertical="center"/>
    </xf>
    <xf numFmtId="0" fontId="55" fillId="2" borderId="0" xfId="1" applyNumberFormat="1" applyFont="1" applyFill="1" applyAlignment="1">
      <alignment vertical="center"/>
    </xf>
    <xf numFmtId="164" fontId="62" fillId="2" borderId="0" xfId="1" applyFont="1" applyFill="1" applyAlignment="1">
      <alignment horizontal="left" vertical="center"/>
    </xf>
    <xf numFmtId="0" fontId="43" fillId="2" borderId="0" xfId="1" applyNumberFormat="1" applyFont="1" applyFill="1" applyAlignment="1">
      <alignment horizontal="left" vertical="center"/>
    </xf>
    <xf numFmtId="0" fontId="43" fillId="2" borderId="0" xfId="1" applyNumberFormat="1" applyFont="1" applyFill="1" applyAlignment="1">
      <alignment vertical="center"/>
    </xf>
    <xf numFmtId="0" fontId="61" fillId="2" borderId="0" xfId="1" applyNumberFormat="1" applyFont="1" applyFill="1" applyAlignment="1">
      <alignment vertical="center"/>
    </xf>
    <xf numFmtId="164" fontId="62" fillId="2" borderId="5" xfId="1" applyFont="1" applyFill="1" applyBorder="1" applyAlignment="1">
      <alignment horizontal="left" vertical="center"/>
    </xf>
    <xf numFmtId="0" fontId="43" fillId="2" borderId="5" xfId="1" applyNumberFormat="1" applyFont="1" applyFill="1" applyBorder="1" applyAlignment="1">
      <alignment horizontal="left" vertical="center"/>
    </xf>
    <xf numFmtId="0" fontId="43" fillId="2" borderId="5" xfId="1" applyNumberFormat="1" applyFont="1" applyFill="1" applyBorder="1" applyAlignment="1">
      <alignment vertical="center"/>
    </xf>
    <xf numFmtId="164" fontId="45" fillId="2" borderId="0" xfId="1" applyFont="1" applyFill="1"/>
    <xf numFmtId="0" fontId="47" fillId="0" borderId="9" xfId="9" applyFont="1" applyBorder="1" applyAlignment="1">
      <alignment horizontal="right" shrinkToFit="1"/>
    </xf>
    <xf numFmtId="164" fontId="59" fillId="2" borderId="0" xfId="1" applyFont="1" applyFill="1" applyAlignment="1">
      <alignment vertical="center"/>
    </xf>
    <xf numFmtId="164" fontId="47" fillId="3" borderId="0" xfId="1" applyFont="1" applyFill="1" applyAlignment="1">
      <alignment horizontal="center" vertical="center"/>
    </xf>
    <xf numFmtId="164" fontId="94" fillId="2" borderId="0" xfId="1" applyFont="1" applyFill="1" applyAlignment="1">
      <alignment vertical="center"/>
    </xf>
    <xf numFmtId="164" fontId="60" fillId="3" borderId="0" xfId="1" applyFont="1" applyFill="1" applyAlignment="1">
      <alignment vertical="center"/>
    </xf>
    <xf numFmtId="164" fontId="47" fillId="2" borderId="0" xfId="1" applyFont="1" applyFill="1" applyAlignment="1">
      <alignment horizontal="right" vertical="center"/>
    </xf>
    <xf numFmtId="164" fontId="61" fillId="2" borderId="0" xfId="1" applyFont="1" applyFill="1"/>
    <xf numFmtId="166" fontId="53" fillId="2" borderId="0" xfId="1" quotePrefix="1" applyNumberFormat="1" applyFont="1" applyFill="1"/>
    <xf numFmtId="164" fontId="97" fillId="2" borderId="0" xfId="1" applyFont="1" applyFill="1"/>
    <xf numFmtId="164" fontId="98" fillId="2" borderId="0" xfId="1" applyFont="1" applyFill="1" applyAlignment="1">
      <alignment horizontal="left" vertical="top" wrapText="1"/>
    </xf>
    <xf numFmtId="0" fontId="59" fillId="2" borderId="0" xfId="9" applyFont="1" applyFill="1" applyAlignment="1">
      <alignment horizontal="left" vertical="center" wrapText="1"/>
    </xf>
    <xf numFmtId="164" fontId="47" fillId="4" borderId="5" xfId="1" applyFont="1" applyFill="1" applyBorder="1" applyAlignment="1" applyProtection="1">
      <alignment horizontal="center"/>
      <protection locked="0"/>
    </xf>
    <xf numFmtId="164" fontId="59" fillId="2" borderId="0" xfId="1" applyFont="1" applyFill="1" applyAlignment="1">
      <alignment vertical="center" wrapText="1"/>
    </xf>
    <xf numFmtId="164" fontId="47" fillId="2" borderId="0" xfId="1" applyFont="1" applyFill="1" applyAlignment="1">
      <alignment horizontal="left" vertical="center" indent="7"/>
    </xf>
    <xf numFmtId="164" fontId="59" fillId="0" borderId="0" xfId="1" applyFont="1"/>
    <xf numFmtId="164" fontId="86" fillId="3" borderId="0" xfId="1" applyFont="1" applyFill="1"/>
    <xf numFmtId="164" fontId="47" fillId="2" borderId="0" xfId="1" applyFont="1" applyFill="1" applyAlignment="1">
      <alignment horizontal="left" vertical="center" indent="10"/>
    </xf>
    <xf numFmtId="0" fontId="47" fillId="2" borderId="0" xfId="9" applyFont="1" applyFill="1" applyAlignment="1">
      <alignment horizontal="left" vertical="center" indent="4"/>
    </xf>
    <xf numFmtId="0" fontId="99" fillId="2" borderId="0" xfId="3" applyFont="1" applyFill="1" applyAlignment="1">
      <alignment horizontal="left"/>
    </xf>
    <xf numFmtId="0" fontId="99" fillId="2" borderId="0" xfId="3" applyFont="1" applyFill="1"/>
    <xf numFmtId="0" fontId="101" fillId="2" borderId="0" xfId="10" applyFont="1" applyFill="1"/>
    <xf numFmtId="0" fontId="53" fillId="2" borderId="0" xfId="9" applyFont="1" applyFill="1"/>
    <xf numFmtId="0" fontId="47" fillId="0" borderId="0" xfId="3" applyFont="1"/>
    <xf numFmtId="0" fontId="61" fillId="0" borderId="0" xfId="3" applyFont="1"/>
    <xf numFmtId="0" fontId="103" fillId="2" borderId="0" xfId="3" applyFont="1" applyFill="1"/>
    <xf numFmtId="0" fontId="104" fillId="2" borderId="0" xfId="3" applyFont="1" applyFill="1"/>
    <xf numFmtId="0" fontId="69" fillId="7" borderId="0" xfId="4" applyNumberFormat="1" applyFont="1" applyFill="1" applyAlignment="1">
      <alignment horizontal="center"/>
    </xf>
    <xf numFmtId="0" fontId="40" fillId="2" borderId="0" xfId="5" applyNumberFormat="1" applyFill="1" applyBorder="1" applyAlignment="1" applyProtection="1"/>
    <xf numFmtId="0" fontId="69" fillId="7" borderId="0" xfId="1" applyNumberFormat="1" applyFont="1" applyFill="1" applyAlignment="1">
      <alignment horizontal="left" indent="1"/>
    </xf>
    <xf numFmtId="0" fontId="46" fillId="7" borderId="0" xfId="1" applyNumberFormat="1" applyFont="1" applyFill="1" applyAlignment="1">
      <alignment horizontal="left" indent="1"/>
    </xf>
    <xf numFmtId="0" fontId="69" fillId="7" borderId="0" xfId="4" applyNumberFormat="1" applyFont="1" applyFill="1"/>
    <xf numFmtId="0" fontId="16" fillId="0" borderId="21" xfId="3" applyFont="1" applyBorder="1" applyAlignment="1">
      <alignment horizontal="center" wrapText="1"/>
    </xf>
    <xf numFmtId="0" fontId="15" fillId="4" borderId="21" xfId="3" applyFont="1" applyFill="1" applyBorder="1" applyProtection="1">
      <protection locked="0"/>
    </xf>
    <xf numFmtId="0" fontId="105" fillId="2" borderId="0" xfId="3" applyFont="1" applyFill="1" applyAlignment="1">
      <alignment horizontal="left"/>
    </xf>
    <xf numFmtId="0" fontId="15" fillId="0" borderId="16" xfId="3" applyFont="1" applyBorder="1"/>
    <xf numFmtId="0" fontId="108" fillId="0" borderId="0" xfId="3" applyFont="1"/>
    <xf numFmtId="0" fontId="110" fillId="2" borderId="0" xfId="3" applyFont="1" applyFill="1" applyAlignment="1">
      <alignment vertical="top" wrapText="1"/>
    </xf>
    <xf numFmtId="0" fontId="58" fillId="2" borderId="0" xfId="3" applyFont="1" applyFill="1"/>
    <xf numFmtId="164" fontId="44" fillId="2" borderId="0" xfId="4" applyFont="1" applyFill="1" applyAlignment="1">
      <alignment wrapText="1"/>
    </xf>
    <xf numFmtId="164" fontId="45" fillId="2" borderId="0" xfId="4" applyFont="1" applyFill="1" applyAlignment="1">
      <alignment wrapText="1"/>
    </xf>
    <xf numFmtId="0" fontId="112" fillId="2" borderId="0" xfId="3" applyFont="1" applyFill="1" applyAlignment="1">
      <alignment horizontal="center" vertical="center" wrapText="1"/>
    </xf>
    <xf numFmtId="0" fontId="66" fillId="2" borderId="0" xfId="4" applyNumberFormat="1" applyFont="1" applyFill="1" applyAlignment="1">
      <alignment horizontal="left" indent="3"/>
    </xf>
    <xf numFmtId="14" fontId="66" fillId="2" borderId="0" xfId="1" applyNumberFormat="1" applyFont="1" applyFill="1" applyAlignment="1">
      <alignment horizontal="left"/>
    </xf>
    <xf numFmtId="0" fontId="66" fillId="2" borderId="0" xfId="3" applyFont="1" applyFill="1" applyAlignment="1">
      <alignment vertical="top" wrapText="1"/>
    </xf>
    <xf numFmtId="0" fontId="66" fillId="2" borderId="0" xfId="3" applyFont="1" applyFill="1"/>
    <xf numFmtId="0" fontId="66" fillId="2" borderId="0" xfId="1" applyNumberFormat="1" applyFont="1" applyFill="1" applyAlignment="1">
      <alignment horizontal="left" indent="3"/>
    </xf>
    <xf numFmtId="164" fontId="112" fillId="2" borderId="0" xfId="1" applyFont="1" applyFill="1" applyAlignment="1">
      <alignment horizontal="right"/>
    </xf>
    <xf numFmtId="14" fontId="115" fillId="6" borderId="0" xfId="3" applyNumberFormat="1" applyFont="1" applyFill="1" applyAlignment="1" applyProtection="1">
      <alignment horizontal="center" vertical="center" shrinkToFit="1"/>
      <protection locked="0"/>
    </xf>
    <xf numFmtId="0" fontId="66" fillId="2" borderId="0" xfId="4" applyNumberFormat="1" applyFont="1" applyFill="1"/>
    <xf numFmtId="0" fontId="66" fillId="2" borderId="0" xfId="1" applyNumberFormat="1" applyFont="1" applyFill="1" applyAlignment="1">
      <alignment horizontal="center" vertical="center"/>
    </xf>
    <xf numFmtId="14" fontId="115" fillId="2" borderId="0" xfId="3" applyNumberFormat="1" applyFont="1" applyFill="1" applyAlignment="1">
      <alignment horizontal="center" vertical="center" shrinkToFit="1"/>
    </xf>
    <xf numFmtId="0" fontId="116" fillId="2" borderId="0" xfId="3" applyFont="1" applyFill="1" applyAlignment="1">
      <alignment horizontal="left" indent="13"/>
    </xf>
    <xf numFmtId="0" fontId="112" fillId="2" borderId="0" xfId="4" applyNumberFormat="1" applyFont="1" applyFill="1" applyAlignment="1">
      <alignment horizontal="left" indent="13"/>
    </xf>
    <xf numFmtId="164" fontId="66" fillId="2" borderId="0" xfId="1" applyFont="1" applyFill="1" applyAlignment="1">
      <alignment horizontal="right"/>
    </xf>
    <xf numFmtId="0" fontId="112" fillId="2" borderId="0" xfId="3" applyFont="1" applyFill="1" applyAlignment="1">
      <alignment horizontal="center" wrapText="1"/>
    </xf>
    <xf numFmtId="0" fontId="66" fillId="2" borderId="0" xfId="3" applyFont="1" applyFill="1" applyAlignment="1">
      <alignment wrapText="1"/>
    </xf>
    <xf numFmtId="0" fontId="117" fillId="2" borderId="0" xfId="3" applyFont="1" applyFill="1"/>
    <xf numFmtId="0" fontId="116" fillId="2" borderId="0" xfId="3" applyFont="1" applyFill="1"/>
    <xf numFmtId="14" fontId="112" fillId="2" borderId="0" xfId="1" applyNumberFormat="1" applyFont="1" applyFill="1" applyAlignment="1">
      <alignment horizontal="center" vertical="center" shrinkToFit="1"/>
    </xf>
    <xf numFmtId="14" fontId="112" fillId="2" borderId="28" xfId="1" applyNumberFormat="1" applyFont="1" applyFill="1" applyBorder="1" applyAlignment="1">
      <alignment horizontal="center" vertical="center" shrinkToFit="1"/>
    </xf>
    <xf numFmtId="0" fontId="66" fillId="6" borderId="0" xfId="1" applyNumberFormat="1" applyFont="1" applyFill="1" applyAlignment="1">
      <alignment horizontal="center"/>
    </xf>
    <xf numFmtId="0" fontId="99" fillId="2" borderId="0" xfId="1" applyNumberFormat="1" applyFont="1" applyFill="1"/>
    <xf numFmtId="0" fontId="116" fillId="2" borderId="29" xfId="4" applyNumberFormat="1" applyFont="1" applyFill="1" applyBorder="1"/>
    <xf numFmtId="0" fontId="99" fillId="2" borderId="29" xfId="4" applyNumberFormat="1" applyFont="1" applyFill="1" applyBorder="1"/>
    <xf numFmtId="0" fontId="99" fillId="2" borderId="29" xfId="1" applyNumberFormat="1" applyFont="1" applyFill="1" applyBorder="1"/>
    <xf numFmtId="0" fontId="116" fillId="2" borderId="0" xfId="4" applyNumberFormat="1" applyFont="1" applyFill="1" applyAlignment="1">
      <alignment horizontal="right"/>
    </xf>
    <xf numFmtId="0" fontId="99" fillId="2" borderId="0" xfId="4" applyNumberFormat="1" applyFont="1" applyFill="1" applyAlignment="1">
      <alignment horizontal="left"/>
    </xf>
    <xf numFmtId="0" fontId="116" fillId="2" borderId="0" xfId="1" applyNumberFormat="1" applyFont="1" applyFill="1"/>
    <xf numFmtId="0" fontId="99" fillId="2" borderId="0" xfId="4" applyNumberFormat="1" applyFont="1" applyFill="1"/>
    <xf numFmtId="0" fontId="116" fillId="2" borderId="29" xfId="3" applyFont="1" applyFill="1" applyBorder="1"/>
    <xf numFmtId="0" fontId="99" fillId="2" borderId="29" xfId="3" applyFont="1" applyFill="1" applyBorder="1" applyAlignment="1">
      <alignment horizontal="left"/>
    </xf>
    <xf numFmtId="0" fontId="99" fillId="2" borderId="0" xfId="3" applyFont="1" applyFill="1" applyAlignment="1">
      <alignment horizontal="left" indent="1"/>
    </xf>
    <xf numFmtId="0" fontId="116" fillId="2" borderId="0" xfId="4" applyNumberFormat="1" applyFont="1" applyFill="1" applyAlignment="1">
      <alignment horizontal="left"/>
    </xf>
    <xf numFmtId="0" fontId="99" fillId="2" borderId="0" xfId="4" applyNumberFormat="1" applyFont="1" applyFill="1" applyAlignment="1">
      <alignment horizontal="left" shrinkToFit="1"/>
    </xf>
    <xf numFmtId="0" fontId="99" fillId="2" borderId="0" xfId="1" applyNumberFormat="1" applyFont="1" applyFill="1" applyAlignment="1">
      <alignment horizontal="left" indent="1"/>
    </xf>
    <xf numFmtId="0" fontId="116" fillId="2" borderId="0" xfId="1" applyNumberFormat="1" applyFont="1" applyFill="1" applyAlignment="1">
      <alignment horizontal="right"/>
    </xf>
    <xf numFmtId="0" fontId="99" fillId="2" borderId="0" xfId="1" applyNumberFormat="1" applyFont="1" applyFill="1" applyAlignment="1">
      <alignment horizontal="left"/>
    </xf>
    <xf numFmtId="0" fontId="116" fillId="2" borderId="28" xfId="4" applyNumberFormat="1" applyFont="1" applyFill="1" applyBorder="1" applyAlignment="1">
      <alignment horizontal="left"/>
    </xf>
    <xf numFmtId="0" fontId="99" fillId="2" borderId="28" xfId="1" applyNumberFormat="1" applyFont="1" applyFill="1" applyBorder="1" applyAlignment="1">
      <alignment horizontal="left"/>
    </xf>
    <xf numFmtId="0" fontId="99" fillId="2" borderId="28" xfId="1" applyNumberFormat="1" applyFont="1" applyFill="1" applyBorder="1"/>
    <xf numFmtId="0" fontId="116" fillId="2" borderId="28" xfId="1" applyNumberFormat="1" applyFont="1" applyFill="1" applyBorder="1" applyAlignment="1">
      <alignment horizontal="right"/>
    </xf>
    <xf numFmtId="0" fontId="116" fillId="2" borderId="29" xfId="4" applyNumberFormat="1" applyFont="1" applyFill="1" applyBorder="1" applyAlignment="1">
      <alignment horizontal="left"/>
    </xf>
    <xf numFmtId="6" fontId="99" fillId="2" borderId="29" xfId="1" applyNumberFormat="1" applyFont="1" applyFill="1" applyBorder="1" applyAlignment="1">
      <alignment horizontal="left"/>
    </xf>
    <xf numFmtId="6" fontId="99" fillId="2" borderId="29" xfId="3" applyNumberFormat="1" applyFont="1" applyFill="1" applyBorder="1" applyAlignment="1">
      <alignment horizontal="left"/>
    </xf>
    <xf numFmtId="0" fontId="99" fillId="2" borderId="29" xfId="3" applyFont="1" applyFill="1" applyBorder="1"/>
    <xf numFmtId="0" fontId="116" fillId="2" borderId="0" xfId="3" applyFont="1" applyFill="1" applyAlignment="1">
      <alignment shrinkToFit="1"/>
    </xf>
    <xf numFmtId="0" fontId="116" fillId="2" borderId="28" xfId="3" applyFont="1" applyFill="1" applyBorder="1"/>
    <xf numFmtId="0" fontId="99" fillId="2" borderId="28" xfId="3" applyFont="1" applyFill="1" applyBorder="1" applyAlignment="1">
      <alignment horizontal="left"/>
    </xf>
    <xf numFmtId="0" fontId="118" fillId="2" borderId="28" xfId="3" applyFont="1" applyFill="1" applyBorder="1"/>
    <xf numFmtId="0" fontId="118" fillId="2" borderId="0" xfId="3" applyFont="1" applyFill="1"/>
    <xf numFmtId="6" fontId="99" fillId="2" borderId="0" xfId="3" applyNumberFormat="1" applyFont="1" applyFill="1" applyAlignment="1">
      <alignment horizontal="left"/>
    </xf>
    <xf numFmtId="0" fontId="99" fillId="2" borderId="28" xfId="3" applyFont="1" applyFill="1" applyBorder="1"/>
    <xf numFmtId="0" fontId="116" fillId="2" borderId="0" xfId="4" applyNumberFormat="1" applyFont="1" applyFill="1"/>
    <xf numFmtId="1" fontId="99" fillId="2" borderId="30" xfId="3" applyNumberFormat="1" applyFont="1" applyFill="1" applyBorder="1" applyAlignment="1">
      <alignment horizontal="left"/>
    </xf>
    <xf numFmtId="0" fontId="116" fillId="2" borderId="30" xfId="3" applyFont="1" applyFill="1" applyBorder="1" applyAlignment="1">
      <alignment vertical="center"/>
    </xf>
    <xf numFmtId="0" fontId="99" fillId="2" borderId="31" xfId="3" applyFont="1" applyFill="1" applyBorder="1"/>
    <xf numFmtId="0" fontId="99" fillId="2" borderId="0" xfId="3" applyFont="1" applyFill="1" applyAlignment="1">
      <alignment horizontal="center"/>
    </xf>
    <xf numFmtId="0" fontId="99" fillId="2" borderId="0" xfId="3" applyFont="1" applyFill="1" applyAlignment="1">
      <alignment horizontal="left" indent="5"/>
    </xf>
    <xf numFmtId="1" fontId="99" fillId="2" borderId="0" xfId="3" applyNumberFormat="1" applyFont="1" applyFill="1" applyAlignment="1">
      <alignment horizontal="center"/>
    </xf>
    <xf numFmtId="166" fontId="99" fillId="2" borderId="0" xfId="3" applyNumberFormat="1" applyFont="1" applyFill="1"/>
    <xf numFmtId="0" fontId="99" fillId="2" borderId="0" xfId="3" applyFont="1" applyFill="1" applyAlignment="1">
      <alignment horizontal="left" indent="1" shrinkToFit="1"/>
    </xf>
    <xf numFmtId="0" fontId="119" fillId="2" borderId="0" xfId="3" applyFont="1" applyFill="1"/>
    <xf numFmtId="0" fontId="120" fillId="2" borderId="0" xfId="3" applyFont="1" applyFill="1" applyAlignment="1">
      <alignment horizontal="left"/>
    </xf>
    <xf numFmtId="0" fontId="120" fillId="2" borderId="0" xfId="3" applyFont="1" applyFill="1"/>
    <xf numFmtId="0" fontId="47" fillId="2" borderId="0" xfId="3" applyFont="1" applyFill="1" applyAlignment="1">
      <alignment horizontal="left"/>
    </xf>
    <xf numFmtId="0" fontId="15" fillId="2" borderId="0" xfId="3" applyFont="1" applyFill="1"/>
    <xf numFmtId="0" fontId="15" fillId="2" borderId="0" xfId="3" applyFont="1" applyFill="1" applyAlignment="1">
      <alignment horizontal="left"/>
    </xf>
    <xf numFmtId="0" fontId="116" fillId="2" borderId="28" xfId="3" applyFont="1" applyFill="1" applyBorder="1" applyAlignment="1">
      <alignment horizontal="left"/>
    </xf>
    <xf numFmtId="0" fontId="69" fillId="7" borderId="0" xfId="4" applyNumberFormat="1" applyFont="1" applyFill="1" applyAlignment="1">
      <alignment shrinkToFit="1"/>
    </xf>
    <xf numFmtId="0" fontId="69" fillId="7" borderId="0" xfId="4" applyNumberFormat="1" applyFont="1" applyFill="1" applyAlignment="1">
      <alignment horizontal="left" indent="17" shrinkToFit="1"/>
    </xf>
    <xf numFmtId="0" fontId="69" fillId="7" borderId="0" xfId="1" applyNumberFormat="1" applyFont="1" applyFill="1" applyAlignment="1">
      <alignment horizontal="left" indent="17"/>
    </xf>
    <xf numFmtId="0" fontId="46" fillId="7" borderId="0" xfId="1" applyNumberFormat="1" applyFont="1" applyFill="1" applyAlignment="1">
      <alignment shrinkToFit="1"/>
    </xf>
    <xf numFmtId="0" fontId="1" fillId="2" borderId="0" xfId="1" applyNumberFormat="1" applyFont="1" applyFill="1" applyAlignment="1">
      <alignment shrinkToFit="1"/>
    </xf>
    <xf numFmtId="0" fontId="13" fillId="2" borderId="0" xfId="0" applyFont="1" applyFill="1" applyAlignment="1">
      <alignment horizontal="center" vertical="center" wrapText="1"/>
    </xf>
    <xf numFmtId="6" fontId="15" fillId="3" borderId="0" xfId="1" applyNumberFormat="1" applyFont="1" applyFill="1" applyAlignment="1">
      <alignment horizontal="left" indent="1" shrinkToFit="1"/>
    </xf>
    <xf numFmtId="0" fontId="13" fillId="2" borderId="0" xfId="0" applyFont="1" applyFill="1" applyAlignment="1">
      <alignment horizontal="right" shrinkToFit="1"/>
    </xf>
    <xf numFmtId="165" fontId="19" fillId="3" borderId="0" xfId="14" applyNumberFormat="1" applyFont="1" applyFill="1" applyBorder="1" applyAlignment="1" applyProtection="1">
      <alignment horizontal="center" shrinkToFit="1"/>
    </xf>
    <xf numFmtId="165" fontId="18" fillId="3" borderId="0" xfId="14" applyNumberFormat="1" applyFont="1" applyFill="1" applyBorder="1" applyAlignment="1" applyProtection="1">
      <alignment horizontal="center" shrinkToFit="1"/>
    </xf>
    <xf numFmtId="0" fontId="1" fillId="2" borderId="0" xfId="0" applyFont="1" applyFill="1" applyAlignment="1">
      <alignment shrinkToFit="1"/>
    </xf>
    <xf numFmtId="10" fontId="19" fillId="3" borderId="0" xfId="1" applyNumberFormat="1" applyFont="1" applyFill="1" applyAlignment="1">
      <alignment horizontal="center" shrinkToFit="1"/>
    </xf>
    <xf numFmtId="0" fontId="13" fillId="5" borderId="0" xfId="0" applyFont="1" applyFill="1" applyAlignment="1">
      <alignment horizontal="center" shrinkToFit="1"/>
    </xf>
    <xf numFmtId="0" fontId="20" fillId="2" borderId="0" xfId="0" applyFont="1" applyFill="1" applyAlignment="1">
      <alignment shrinkToFit="1"/>
    </xf>
    <xf numFmtId="0" fontId="19" fillId="2" borderId="0" xfId="0" applyFont="1" applyFill="1" applyAlignment="1">
      <alignment horizontal="center" shrinkToFit="1"/>
    </xf>
    <xf numFmtId="0" fontId="135" fillId="2" borderId="0" xfId="0" applyFont="1" applyFill="1" applyAlignment="1">
      <alignment horizontal="left" indent="3"/>
    </xf>
    <xf numFmtId="166" fontId="135" fillId="2" borderId="0" xfId="0" applyNumberFormat="1" applyFont="1" applyFill="1" applyAlignment="1">
      <alignment shrinkToFit="1"/>
    </xf>
    <xf numFmtId="0" fontId="135" fillId="2" borderId="0" xfId="0" applyFont="1" applyFill="1" applyAlignment="1">
      <alignment horizontal="center" shrinkToFit="1"/>
    </xf>
    <xf numFmtId="0" fontId="135" fillId="2" borderId="0" xfId="0" applyFont="1" applyFill="1" applyAlignment="1">
      <alignment shrinkToFit="1"/>
    </xf>
    <xf numFmtId="0" fontId="69" fillId="7" borderId="0" xfId="4" applyNumberFormat="1" applyFont="1" applyFill="1" applyAlignment="1">
      <alignment horizontal="right"/>
    </xf>
    <xf numFmtId="164" fontId="137" fillId="2" borderId="0" xfId="1" applyFont="1" applyFill="1"/>
    <xf numFmtId="164" fontId="54" fillId="2" borderId="0" xfId="1" applyFont="1" applyFill="1" applyAlignment="1">
      <alignment horizontal="center"/>
    </xf>
    <xf numFmtId="164" fontId="47" fillId="2" borderId="0" xfId="1" applyFont="1" applyFill="1" applyAlignment="1">
      <alignment wrapText="1"/>
    </xf>
    <xf numFmtId="0" fontId="75" fillId="2" borderId="0" xfId="0" applyFont="1" applyFill="1" applyAlignment="1">
      <alignment horizontal="left" indent="1"/>
    </xf>
    <xf numFmtId="0" fontId="75" fillId="2" borderId="0" xfId="0" applyFont="1" applyFill="1" applyAlignment="1">
      <alignment horizontal="left" vertical="center" indent="1"/>
    </xf>
    <xf numFmtId="164" fontId="14" fillId="3" borderId="0" xfId="1" applyFont="1" applyFill="1" applyAlignment="1">
      <alignment horizontal="center" wrapText="1"/>
    </xf>
    <xf numFmtId="0" fontId="43" fillId="3" borderId="0" xfId="1" applyNumberFormat="1" applyFont="1" applyFill="1" applyAlignment="1">
      <alignment horizontal="center" wrapText="1"/>
    </xf>
    <xf numFmtId="164" fontId="61" fillId="2" borderId="5" xfId="1" applyFont="1" applyFill="1" applyBorder="1" applyAlignment="1">
      <alignment horizontal="center" shrinkToFit="1"/>
    </xf>
    <xf numFmtId="164" fontId="63" fillId="2" borderId="0" xfId="1" applyFont="1" applyFill="1" applyAlignment="1">
      <alignment horizontal="left" indent="1"/>
    </xf>
    <xf numFmtId="164" fontId="47" fillId="2" borderId="0" xfId="1" applyFont="1" applyFill="1" applyAlignment="1">
      <alignment horizontal="center"/>
    </xf>
    <xf numFmtId="166" fontId="136" fillId="2" borderId="0" xfId="1" applyNumberFormat="1" applyFont="1" applyFill="1" applyAlignment="1">
      <alignment vertical="center"/>
    </xf>
    <xf numFmtId="0" fontId="68" fillId="7" borderId="0" xfId="1" applyNumberFormat="1" applyFont="1" applyFill="1" applyAlignment="1">
      <alignment horizontal="left" shrinkToFit="1"/>
    </xf>
    <xf numFmtId="0" fontId="49" fillId="2" borderId="0" xfId="1" applyNumberFormat="1" applyFont="1" applyFill="1"/>
    <xf numFmtId="0" fontId="140" fillId="2" borderId="0" xfId="1" applyNumberFormat="1" applyFont="1" applyFill="1"/>
    <xf numFmtId="49" fontId="47" fillId="2" borderId="6" xfId="3" applyNumberFormat="1" applyFont="1" applyFill="1" applyBorder="1" applyAlignment="1">
      <alignment vertical="top"/>
    </xf>
    <xf numFmtId="49" fontId="47" fillId="2" borderId="0" xfId="3" applyNumberFormat="1" applyFont="1" applyFill="1" applyAlignment="1">
      <alignment vertical="top"/>
    </xf>
    <xf numFmtId="49" fontId="47" fillId="2" borderId="5" xfId="3" applyNumberFormat="1" applyFont="1" applyFill="1" applyBorder="1" applyAlignment="1">
      <alignment vertical="top"/>
    </xf>
    <xf numFmtId="49" fontId="47" fillId="2" borderId="10" xfId="3" applyNumberFormat="1" applyFont="1" applyFill="1" applyBorder="1" applyAlignment="1">
      <alignment vertical="top"/>
    </xf>
    <xf numFmtId="0" fontId="47" fillId="2" borderId="10" xfId="3" applyFont="1" applyFill="1" applyBorder="1" applyAlignment="1">
      <alignment vertical="top"/>
    </xf>
    <xf numFmtId="0" fontId="76" fillId="2" borderId="5" xfId="3" applyFont="1" applyFill="1" applyBorder="1"/>
    <xf numFmtId="0" fontId="47" fillId="2" borderId="5" xfId="3" applyFont="1" applyFill="1" applyBorder="1" applyAlignment="1">
      <alignment horizontal="left"/>
    </xf>
    <xf numFmtId="0" fontId="77" fillId="2" borderId="10" xfId="3" applyFont="1" applyFill="1" applyBorder="1"/>
    <xf numFmtId="0" fontId="69" fillId="7" borderId="0" xfId="4" applyNumberFormat="1" applyFont="1" applyFill="1" applyAlignment="1">
      <alignment horizontal="center" shrinkToFit="1"/>
    </xf>
    <xf numFmtId="0" fontId="69" fillId="7" borderId="0" xfId="1" applyNumberFormat="1" applyFont="1" applyFill="1" applyAlignment="1">
      <alignment horizontal="left" shrinkToFit="1"/>
    </xf>
    <xf numFmtId="0" fontId="16" fillId="0" borderId="20" xfId="3" applyFont="1" applyBorder="1" applyAlignment="1">
      <alignment horizontal="center" wrapText="1"/>
    </xf>
    <xf numFmtId="0" fontId="139" fillId="2" borderId="0" xfId="1" applyNumberFormat="1" applyFont="1" applyFill="1" applyAlignment="1">
      <alignment horizontal="center"/>
    </xf>
    <xf numFmtId="14" fontId="139" fillId="2" borderId="0" xfId="4" applyNumberFormat="1" applyFont="1" applyFill="1" applyAlignment="1" applyProtection="1">
      <alignment horizontal="center"/>
      <protection locked="0"/>
    </xf>
    <xf numFmtId="0" fontId="68" fillId="7" borderId="0" xfId="4" applyNumberFormat="1" applyFont="1" applyFill="1" applyAlignment="1">
      <alignment horizontal="left" indent="1"/>
    </xf>
    <xf numFmtId="0" fontId="15" fillId="0" borderId="0" xfId="3" applyFont="1"/>
    <xf numFmtId="166" fontId="15" fillId="4" borderId="20" xfId="3" applyNumberFormat="1" applyFont="1" applyFill="1" applyBorder="1" applyAlignment="1" applyProtection="1">
      <alignment horizontal="right"/>
      <protection locked="0"/>
    </xf>
    <xf numFmtId="166" fontId="15" fillId="4" borderId="24" xfId="3" applyNumberFormat="1" applyFont="1" applyFill="1" applyBorder="1" applyAlignment="1" applyProtection="1">
      <alignment horizontal="right"/>
      <protection locked="0"/>
    </xf>
    <xf numFmtId="0" fontId="15" fillId="8" borderId="25" xfId="3" applyFont="1" applyFill="1" applyBorder="1"/>
    <xf numFmtId="2" fontId="15" fillId="8" borderId="25" xfId="3" applyNumberFormat="1" applyFont="1" applyFill="1" applyBorder="1"/>
    <xf numFmtId="0" fontId="15" fillId="9" borderId="16" xfId="3" applyFont="1" applyFill="1" applyBorder="1"/>
    <xf numFmtId="166" fontId="15" fillId="0" borderId="16" xfId="3" applyNumberFormat="1" applyFont="1" applyBorder="1"/>
    <xf numFmtId="166" fontId="15" fillId="0" borderId="20" xfId="3" applyNumberFormat="1" applyFont="1" applyBorder="1"/>
    <xf numFmtId="0" fontId="16" fillId="0" borderId="0" xfId="3" applyFont="1"/>
    <xf numFmtId="0" fontId="23" fillId="0" borderId="0" xfId="3" applyFont="1"/>
    <xf numFmtId="0" fontId="23" fillId="2" borderId="0" xfId="3" applyFont="1" applyFill="1"/>
    <xf numFmtId="0" fontId="143" fillId="0" borderId="0" xfId="3" applyFont="1" applyAlignment="1">
      <alignment horizontal="left" vertical="center"/>
    </xf>
    <xf numFmtId="0" fontId="143" fillId="0" borderId="0" xfId="3" applyFont="1" applyAlignment="1">
      <alignment horizontal="justify" vertical="center" wrapText="1"/>
    </xf>
    <xf numFmtId="0" fontId="144" fillId="0" borderId="0" xfId="3" applyFont="1" applyAlignment="1">
      <alignment horizontal="left" vertical="center" wrapText="1"/>
    </xf>
    <xf numFmtId="0" fontId="23" fillId="0" borderId="0" xfId="3" applyFont="1" applyAlignment="1">
      <alignment vertical="top"/>
    </xf>
    <xf numFmtId="0" fontId="23" fillId="2" borderId="0" xfId="3" applyFont="1" applyFill="1" applyAlignment="1">
      <alignment vertical="top"/>
    </xf>
    <xf numFmtId="0" fontId="147" fillId="0" borderId="26" xfId="3" applyFont="1" applyBorder="1"/>
    <xf numFmtId="0" fontId="148" fillId="0" borderId="26" xfId="3" applyFont="1" applyBorder="1" applyAlignment="1">
      <alignment horizontal="center"/>
    </xf>
    <xf numFmtId="0" fontId="148" fillId="0" borderId="26" xfId="3" applyFont="1" applyBorder="1"/>
    <xf numFmtId="0" fontId="147" fillId="0" borderId="27" xfId="3" applyFont="1" applyBorder="1" applyAlignment="1">
      <alignment vertical="top"/>
    </xf>
    <xf numFmtId="0" fontId="149" fillId="2" borderId="0" xfId="3" applyFont="1" applyFill="1"/>
    <xf numFmtId="0" fontId="51" fillId="3" borderId="0" xfId="9" applyFont="1" applyFill="1" applyAlignment="1">
      <alignment horizontal="center"/>
    </xf>
    <xf numFmtId="166" fontId="99" fillId="2" borderId="0" xfId="11" applyNumberFormat="1" applyFont="1" applyFill="1" applyBorder="1" applyAlignment="1" applyProtection="1">
      <alignment horizontal="left"/>
    </xf>
    <xf numFmtId="164" fontId="33" fillId="2" borderId="0" xfId="1" applyFont="1" applyFill="1" applyAlignment="1">
      <alignment horizontal="center"/>
    </xf>
    <xf numFmtId="6" fontId="15" fillId="3" borderId="0" xfId="1" applyNumberFormat="1" applyFont="1" applyFill="1" applyAlignment="1">
      <alignment horizontal="left" indent="2" shrinkToFit="1"/>
    </xf>
    <xf numFmtId="0" fontId="69" fillId="7" borderId="0" xfId="4" applyNumberFormat="1" applyFont="1" applyFill="1" applyAlignment="1">
      <alignment horizontal="left" indent="7" shrinkToFit="1"/>
    </xf>
    <xf numFmtId="0" fontId="69" fillId="7" borderId="0" xfId="1" applyNumberFormat="1" applyFont="1" applyFill="1" applyAlignment="1">
      <alignment horizontal="left" indent="7"/>
    </xf>
    <xf numFmtId="165" fontId="19" fillId="3" borderId="0" xfId="14" applyNumberFormat="1" applyFont="1" applyFill="1" applyBorder="1" applyAlignment="1" applyProtection="1">
      <alignment horizontal="center" vertical="center" shrinkToFit="1"/>
    </xf>
    <xf numFmtId="0" fontId="0" fillId="2" borderId="0" xfId="0" applyFill="1" applyAlignment="1">
      <alignment vertical="top"/>
    </xf>
    <xf numFmtId="0" fontId="155" fillId="2" borderId="0" xfId="3" applyFont="1" applyFill="1"/>
    <xf numFmtId="0" fontId="156" fillId="2" borderId="0" xfId="1" applyNumberFormat="1" applyFont="1" applyFill="1"/>
    <xf numFmtId="0" fontId="115" fillId="2" borderId="0" xfId="3" applyFont="1" applyFill="1"/>
    <xf numFmtId="49" fontId="155" fillId="2" borderId="6" xfId="3" applyNumberFormat="1" applyFont="1" applyFill="1" applyBorder="1" applyAlignment="1">
      <alignment vertical="top"/>
    </xf>
    <xf numFmtId="0" fontId="155" fillId="2" borderId="6" xfId="3" applyFont="1" applyFill="1" applyBorder="1"/>
    <xf numFmtId="0" fontId="115" fillId="2" borderId="0" xfId="3" applyFont="1" applyFill="1" applyAlignment="1">
      <alignment horizontal="left" vertical="center" wrapText="1"/>
    </xf>
    <xf numFmtId="49" fontId="155" fillId="2" borderId="0" xfId="3" applyNumberFormat="1" applyFont="1" applyFill="1" applyAlignment="1">
      <alignment vertical="top"/>
    </xf>
    <xf numFmtId="0" fontId="155" fillId="2" borderId="0" xfId="3" applyFont="1" applyFill="1" applyAlignment="1">
      <alignment horizontal="left"/>
    </xf>
    <xf numFmtId="49" fontId="155" fillId="2" borderId="5" xfId="3" applyNumberFormat="1" applyFont="1" applyFill="1" applyBorder="1" applyAlignment="1">
      <alignment vertical="top"/>
    </xf>
    <xf numFmtId="0" fontId="155" fillId="2" borderId="5" xfId="3" applyFont="1" applyFill="1" applyBorder="1" applyAlignment="1">
      <alignment horizontal="left"/>
    </xf>
    <xf numFmtId="0" fontId="155" fillId="2" borderId="5" xfId="3" applyFont="1" applyFill="1" applyBorder="1"/>
    <xf numFmtId="0" fontId="157" fillId="2" borderId="0" xfId="3" applyFont="1" applyFill="1" applyAlignment="1">
      <alignment horizontal="center" vertical="center" shrinkToFit="1"/>
    </xf>
    <xf numFmtId="0" fontId="112" fillId="2" borderId="0" xfId="3" applyFont="1" applyFill="1" applyAlignment="1">
      <alignment horizontal="left" wrapText="1"/>
    </xf>
    <xf numFmtId="0" fontId="155" fillId="2" borderId="0" xfId="9" applyFont="1" applyFill="1"/>
    <xf numFmtId="0" fontId="153" fillId="2" borderId="0" xfId="9" applyFont="1" applyFill="1"/>
    <xf numFmtId="0" fontId="153" fillId="2" borderId="0" xfId="9" applyFont="1" applyFill="1" applyAlignment="1">
      <alignment horizontal="left"/>
    </xf>
    <xf numFmtId="0" fontId="115" fillId="2" borderId="0" xfId="9" applyFont="1" applyFill="1" applyAlignment="1">
      <alignment vertical="top"/>
    </xf>
    <xf numFmtId="0" fontId="159" fillId="2" borderId="0" xfId="9" applyFont="1" applyFill="1" applyAlignment="1">
      <alignment shrinkToFit="1"/>
    </xf>
    <xf numFmtId="164" fontId="155" fillId="2" borderId="0" xfId="1" applyFont="1" applyFill="1" applyAlignment="1">
      <alignment vertical="center" wrapText="1"/>
    </xf>
    <xf numFmtId="0" fontId="117" fillId="2" borderId="0" xfId="9" applyFont="1" applyFill="1"/>
    <xf numFmtId="0" fontId="112" fillId="3" borderId="0" xfId="9" applyFont="1" applyFill="1"/>
    <xf numFmtId="0" fontId="117" fillId="3" borderId="0" xfId="9" applyFont="1" applyFill="1"/>
    <xf numFmtId="0" fontId="155" fillId="3" borderId="0" xfId="9" applyFont="1" applyFill="1" applyAlignment="1">
      <alignment horizontal="right"/>
    </xf>
    <xf numFmtId="0" fontId="117" fillId="3" borderId="0" xfId="9" applyFont="1" applyFill="1" applyAlignment="1">
      <alignment horizontal="centerContinuous"/>
    </xf>
    <xf numFmtId="0" fontId="160" fillId="2" borderId="0" xfId="9" applyFont="1" applyFill="1"/>
    <xf numFmtId="0" fontId="156" fillId="3" borderId="0" xfId="9" applyFont="1" applyFill="1" applyAlignment="1">
      <alignment vertical="top"/>
    </xf>
    <xf numFmtId="0" fontId="160" fillId="2" borderId="0" xfId="9" applyFont="1" applyFill="1" applyAlignment="1">
      <alignment horizontal="right"/>
    </xf>
    <xf numFmtId="0" fontId="160" fillId="3" borderId="0" xfId="9" applyFont="1" applyFill="1"/>
    <xf numFmtId="0" fontId="160" fillId="3" borderId="0" xfId="9" applyFont="1" applyFill="1" applyAlignment="1">
      <alignment horizontal="center"/>
    </xf>
    <xf numFmtId="49" fontId="160" fillId="2" borderId="0" xfId="9" applyNumberFormat="1" applyFont="1" applyFill="1" applyProtection="1">
      <protection locked="0"/>
    </xf>
    <xf numFmtId="0" fontId="160" fillId="3" borderId="0" xfId="9" applyFont="1" applyFill="1" applyAlignment="1">
      <alignment horizontal="centerContinuous"/>
    </xf>
    <xf numFmtId="0" fontId="161" fillId="2" borderId="0" xfId="3" applyFont="1" applyFill="1"/>
    <xf numFmtId="0" fontId="161" fillId="2" borderId="0" xfId="3" applyFont="1" applyFill="1" applyAlignment="1">
      <alignment horizontal="left" indent="1"/>
    </xf>
    <xf numFmtId="0" fontId="161" fillId="2" borderId="0" xfId="3" applyFont="1" applyFill="1" applyAlignment="1">
      <alignment horizontal="right" indent="1"/>
    </xf>
    <xf numFmtId="0" fontId="161" fillId="2" borderId="0" xfId="3" applyFont="1" applyFill="1" applyAlignment="1">
      <alignment horizontal="left"/>
    </xf>
    <xf numFmtId="0" fontId="161" fillId="2" borderId="0" xfId="3" applyFont="1" applyFill="1" applyAlignment="1">
      <alignment horizontal="left" shrinkToFit="1"/>
    </xf>
    <xf numFmtId="0" fontId="161" fillId="2" borderId="0" xfId="3" applyFont="1" applyFill="1" applyAlignment="1">
      <alignment horizontal="right" indent="2"/>
    </xf>
    <xf numFmtId="0" fontId="164" fillId="2" borderId="0" xfId="3" applyFont="1" applyFill="1"/>
    <xf numFmtId="0" fontId="68" fillId="7" borderId="0" xfId="4" applyNumberFormat="1" applyFont="1" applyFill="1" applyAlignment="1">
      <alignment horizontal="right" shrinkToFit="1"/>
    </xf>
    <xf numFmtId="0" fontId="68" fillId="7" borderId="0" xfId="1" applyNumberFormat="1" applyFont="1" applyFill="1" applyAlignment="1">
      <alignment horizontal="left" indent="1" shrinkToFit="1"/>
    </xf>
    <xf numFmtId="0" fontId="69" fillId="7" borderId="0" xfId="1" applyNumberFormat="1" applyFont="1" applyFill="1" applyAlignment="1">
      <alignment horizontal="left" indent="1" shrinkToFit="1"/>
    </xf>
    <xf numFmtId="38" fontId="20" fillId="2" borderId="0" xfId="1" applyNumberFormat="1" applyFont="1" applyFill="1" applyAlignment="1">
      <alignment vertical="center"/>
    </xf>
    <xf numFmtId="38" fontId="19" fillId="3" borderId="0" xfId="14" applyNumberFormat="1" applyFont="1" applyFill="1" applyBorder="1" applyAlignment="1" applyProtection="1">
      <alignment horizontal="center" vertical="center" shrinkToFit="1"/>
    </xf>
    <xf numFmtId="38" fontId="20" fillId="2" borderId="0" xfId="0" applyNumberFormat="1" applyFont="1" applyFill="1" applyAlignment="1">
      <alignment shrinkToFit="1"/>
    </xf>
    <xf numFmtId="165" fontId="43" fillId="2" borderId="0" xfId="7" applyNumberFormat="1" applyFont="1" applyFill="1" applyBorder="1" applyAlignment="1" applyProtection="1">
      <alignment horizontal="center" vertical="center"/>
    </xf>
    <xf numFmtId="164" fontId="58" fillId="2" borderId="0" xfId="1" applyFont="1" applyFill="1" applyAlignment="1">
      <alignment vertical="center"/>
    </xf>
    <xf numFmtId="164" fontId="170" fillId="3" borderId="0" xfId="1" applyFont="1" applyFill="1"/>
    <xf numFmtId="0" fontId="171" fillId="3" borderId="0" xfId="9" applyFont="1" applyFill="1"/>
    <xf numFmtId="164" fontId="171" fillId="3" borderId="0" xfId="1" applyFont="1" applyFill="1"/>
    <xf numFmtId="164" fontId="171" fillId="2" borderId="0" xfId="1" applyFont="1" applyFill="1"/>
    <xf numFmtId="14" fontId="143" fillId="4" borderId="15" xfId="3" applyNumberFormat="1" applyFont="1" applyFill="1" applyBorder="1" applyAlignment="1" applyProtection="1">
      <alignment vertical="center" wrapText="1"/>
      <protection locked="0"/>
    </xf>
    <xf numFmtId="14" fontId="144" fillId="4" borderId="16" xfId="3" applyNumberFormat="1" applyFont="1" applyFill="1" applyBorder="1" applyAlignment="1" applyProtection="1">
      <alignment vertical="center" wrapText="1"/>
      <protection locked="0"/>
    </xf>
    <xf numFmtId="0" fontId="64" fillId="2" borderId="0" xfId="9" applyFont="1" applyFill="1"/>
    <xf numFmtId="0" fontId="55" fillId="7" borderId="0" xfId="1" applyNumberFormat="1" applyFont="1" applyFill="1" applyAlignment="1">
      <alignment shrinkToFit="1"/>
    </xf>
    <xf numFmtId="0" fontId="46" fillId="7" borderId="0" xfId="1" applyNumberFormat="1" applyFont="1" applyFill="1" applyAlignment="1">
      <alignment horizontal="left"/>
    </xf>
    <xf numFmtId="0" fontId="16" fillId="2" borderId="0" xfId="3" applyFont="1" applyFill="1" applyAlignment="1">
      <alignment horizontal="left"/>
    </xf>
    <xf numFmtId="0" fontId="123" fillId="2" borderId="0" xfId="14" applyNumberFormat="1" applyFont="1" applyFill="1" applyBorder="1" applyAlignment="1" applyProtection="1">
      <alignment horizontal="left" shrinkToFit="1"/>
    </xf>
    <xf numFmtId="0" fontId="123" fillId="2" borderId="0" xfId="0" applyFont="1" applyFill="1" applyAlignment="1">
      <alignment horizontal="left" shrinkToFit="1"/>
    </xf>
    <xf numFmtId="166" fontId="159" fillId="2" borderId="0" xfId="0" applyNumberFormat="1" applyFont="1" applyFill="1" applyAlignment="1">
      <alignment vertical="center" shrinkToFit="1"/>
    </xf>
    <xf numFmtId="0" fontId="135" fillId="2" borderId="0" xfId="0" applyFont="1" applyFill="1" applyAlignment="1">
      <alignment horizontal="left" vertical="center"/>
    </xf>
    <xf numFmtId="0" fontId="156" fillId="2" borderId="0" xfId="0" applyFont="1" applyFill="1" applyAlignment="1">
      <alignment horizontal="left" vertical="center"/>
    </xf>
    <xf numFmtId="0" fontId="19" fillId="2" borderId="0" xfId="0" applyFont="1" applyFill="1" applyAlignment="1">
      <alignment vertical="center"/>
    </xf>
    <xf numFmtId="0" fontId="21" fillId="2" borderId="0" xfId="0" applyFont="1" applyFill="1" applyAlignment="1">
      <alignment horizontal="left" vertical="center"/>
    </xf>
    <xf numFmtId="0" fontId="75" fillId="2" borderId="0" xfId="0" applyFont="1" applyFill="1" applyAlignment="1">
      <alignment horizontal="center" vertical="center"/>
    </xf>
    <xf numFmtId="0" fontId="178" fillId="2" borderId="0" xfId="1" applyNumberFormat="1" applyFont="1" applyFill="1" applyAlignment="1">
      <alignment horizontal="right"/>
    </xf>
    <xf numFmtId="0" fontId="122" fillId="2" borderId="0" xfId="1" applyNumberFormat="1" applyFont="1" applyFill="1" applyAlignment="1">
      <alignment shrinkToFit="1"/>
    </xf>
    <xf numFmtId="0" fontId="53" fillId="2" borderId="0" xfId="0" applyFont="1" applyFill="1"/>
    <xf numFmtId="0" fontId="152" fillId="2" borderId="0" xfId="0" applyFont="1" applyFill="1" applyAlignment="1">
      <alignment horizontal="center"/>
    </xf>
    <xf numFmtId="0" fontId="54" fillId="2" borderId="0" xfId="0" applyFont="1" applyFill="1"/>
    <xf numFmtId="0" fontId="179" fillId="2" borderId="0" xfId="1" applyNumberFormat="1" applyFont="1" applyFill="1" applyAlignment="1">
      <alignment horizontal="right"/>
    </xf>
    <xf numFmtId="0" fontId="180" fillId="2" borderId="0" xfId="0" applyFont="1" applyFill="1" applyAlignment="1">
      <alignment horizontal="left" vertical="center"/>
    </xf>
    <xf numFmtId="166" fontId="180" fillId="2" borderId="0" xfId="0" applyNumberFormat="1" applyFont="1" applyFill="1" applyAlignment="1">
      <alignment vertical="center" shrinkToFit="1"/>
    </xf>
    <xf numFmtId="166" fontId="115" fillId="2" borderId="0" xfId="0" applyNumberFormat="1" applyFont="1" applyFill="1" applyAlignment="1">
      <alignment vertical="center"/>
    </xf>
    <xf numFmtId="0" fontId="76" fillId="2" borderId="0" xfId="0" applyFont="1" applyFill="1" applyAlignment="1">
      <alignment horizontal="left" vertical="center"/>
    </xf>
    <xf numFmtId="0" fontId="181" fillId="2" borderId="0" xfId="0" applyFont="1" applyFill="1" applyAlignment="1">
      <alignment vertical="center"/>
    </xf>
    <xf numFmtId="166" fontId="76" fillId="2" borderId="0" xfId="0" applyNumberFormat="1" applyFont="1" applyFill="1" applyAlignment="1">
      <alignment vertical="center" shrinkToFit="1"/>
    </xf>
    <xf numFmtId="166" fontId="157" fillId="2" borderId="0" xfId="0" applyNumberFormat="1" applyFont="1" applyFill="1" applyAlignment="1">
      <alignment vertical="center" shrinkToFit="1"/>
    </xf>
    <xf numFmtId="0" fontId="159" fillId="2" borderId="0" xfId="3" applyFont="1" applyFill="1" applyAlignment="1">
      <alignment horizontal="left"/>
    </xf>
    <xf numFmtId="0" fontId="117" fillId="2" borderId="0" xfId="0" applyFont="1" applyFill="1"/>
    <xf numFmtId="0" fontId="155" fillId="2" borderId="0" xfId="1" applyNumberFormat="1" applyFont="1" applyFill="1" applyAlignment="1">
      <alignment horizontal="right" indent="1"/>
    </xf>
    <xf numFmtId="0" fontId="160" fillId="2" borderId="0" xfId="1" applyNumberFormat="1" applyFont="1" applyFill="1"/>
    <xf numFmtId="0" fontId="112" fillId="2" borderId="0" xfId="0" applyFont="1" applyFill="1" applyAlignment="1">
      <alignment horizontal="center" vertical="center" wrapText="1"/>
    </xf>
    <xf numFmtId="165" fontId="115" fillId="3" borderId="0" xfId="14" applyNumberFormat="1" applyFont="1" applyFill="1" applyBorder="1" applyAlignment="1" applyProtection="1">
      <alignment horizontal="center" shrinkToFit="1"/>
    </xf>
    <xf numFmtId="0" fontId="159" fillId="2" borderId="0" xfId="0" applyFont="1" applyFill="1"/>
    <xf numFmtId="0" fontId="117" fillId="2" borderId="0" xfId="0" applyFont="1" applyFill="1" applyAlignment="1">
      <alignment horizontal="center"/>
    </xf>
    <xf numFmtId="168" fontId="117" fillId="2" borderId="0" xfId="0" applyNumberFormat="1" applyFont="1" applyFill="1"/>
    <xf numFmtId="0" fontId="66" fillId="2" borderId="0" xfId="0" applyFont="1" applyFill="1" applyAlignment="1">
      <alignment vertical="center"/>
    </xf>
    <xf numFmtId="0" fontId="182" fillId="2" borderId="0" xfId="0" applyFont="1" applyFill="1" applyAlignment="1">
      <alignment horizontal="right" shrinkToFit="1"/>
    </xf>
    <xf numFmtId="165" fontId="156" fillId="3" borderId="0" xfId="14" applyNumberFormat="1" applyFont="1" applyFill="1" applyBorder="1" applyAlignment="1" applyProtection="1">
      <alignment horizontal="center" shrinkToFit="1"/>
    </xf>
    <xf numFmtId="165" fontId="182" fillId="3" borderId="0" xfId="14" applyNumberFormat="1" applyFont="1" applyFill="1" applyBorder="1" applyAlignment="1" applyProtection="1">
      <alignment horizontal="center" shrinkToFit="1"/>
    </xf>
    <xf numFmtId="10" fontId="156" fillId="3" borderId="0" xfId="1" applyNumberFormat="1" applyFont="1" applyFill="1" applyAlignment="1">
      <alignment horizontal="center" shrinkToFit="1"/>
    </xf>
    <xf numFmtId="0" fontId="183" fillId="2" borderId="0" xfId="0" applyFont="1" applyFill="1" applyAlignment="1">
      <alignment horizontal="right" shrinkToFit="1"/>
    </xf>
    <xf numFmtId="165" fontId="177" fillId="3" borderId="0" xfId="14" applyNumberFormat="1" applyFont="1" applyFill="1" applyBorder="1" applyAlignment="1" applyProtection="1">
      <alignment horizontal="center" shrinkToFit="1"/>
    </xf>
    <xf numFmtId="165" fontId="184" fillId="3" borderId="0" xfId="14" applyNumberFormat="1" applyFont="1" applyFill="1" applyBorder="1" applyAlignment="1" applyProtection="1">
      <alignment horizontal="center" shrinkToFit="1"/>
    </xf>
    <xf numFmtId="10" fontId="177" fillId="3" borderId="0" xfId="1" applyNumberFormat="1" applyFont="1" applyFill="1" applyAlignment="1">
      <alignment horizontal="center" shrinkToFit="1"/>
    </xf>
    <xf numFmtId="0" fontId="183" fillId="5" borderId="0" xfId="0" applyFont="1" applyFill="1" applyAlignment="1">
      <alignment horizontal="center" shrinkToFit="1"/>
    </xf>
    <xf numFmtId="165" fontId="177" fillId="2" borderId="0" xfId="14" applyNumberFormat="1" applyFont="1" applyFill="1" applyBorder="1" applyAlignment="1" applyProtection="1">
      <alignment horizontal="center" shrinkToFit="1"/>
    </xf>
    <xf numFmtId="168" fontId="182" fillId="2" borderId="0" xfId="0" applyNumberFormat="1" applyFont="1" applyFill="1" applyAlignment="1">
      <alignment horizontal="right" shrinkToFit="1"/>
    </xf>
    <xf numFmtId="0" fontId="182" fillId="14" borderId="0" xfId="0" applyFont="1" applyFill="1" applyAlignment="1">
      <alignment horizontal="center" shrinkToFit="1"/>
    </xf>
    <xf numFmtId="0" fontId="159" fillId="14" borderId="0" xfId="1" applyNumberFormat="1" applyFont="1" applyFill="1" applyAlignment="1">
      <alignment horizontal="right"/>
    </xf>
    <xf numFmtId="0" fontId="112" fillId="14" borderId="0" xfId="0" applyFont="1" applyFill="1" applyAlignment="1">
      <alignment horizontal="center"/>
    </xf>
    <xf numFmtId="0" fontId="112" fillId="14" borderId="0" xfId="0" applyFont="1" applyFill="1" applyAlignment="1">
      <alignment horizontal="center" shrinkToFit="1"/>
    </xf>
    <xf numFmtId="168" fontId="112" fillId="14" borderId="0" xfId="0" applyNumberFormat="1" applyFont="1" applyFill="1" applyAlignment="1">
      <alignment horizontal="center" shrinkToFit="1"/>
    </xf>
    <xf numFmtId="0" fontId="160" fillId="2" borderId="0" xfId="1" applyNumberFormat="1" applyFont="1" applyFill="1" applyAlignment="1">
      <alignment horizontal="center"/>
    </xf>
    <xf numFmtId="0" fontId="156" fillId="2" borderId="0" xfId="0" applyFont="1" applyFill="1" applyAlignment="1">
      <alignment horizontal="left" vertical="center" indent="1"/>
    </xf>
    <xf numFmtId="0" fontId="157" fillId="2" borderId="0" xfId="3" applyFont="1" applyFill="1"/>
    <xf numFmtId="164" fontId="163" fillId="2" borderId="0" xfId="1" applyFont="1" applyFill="1" applyAlignment="1">
      <alignment horizontal="left" wrapText="1"/>
    </xf>
    <xf numFmtId="164" fontId="159" fillId="2" borderId="0" xfId="1" applyFont="1" applyFill="1" applyAlignment="1">
      <alignment horizontal="right" vertical="top" wrapText="1"/>
    </xf>
    <xf numFmtId="164" fontId="117" fillId="2" borderId="0" xfId="1" applyFont="1" applyFill="1" applyAlignment="1">
      <alignment horizontal="right" vertical="top" wrapText="1"/>
    </xf>
    <xf numFmtId="164" fontId="117" fillId="2" borderId="0" xfId="1" applyFont="1" applyFill="1" applyAlignment="1">
      <alignment horizontal="left" vertical="top" wrapText="1"/>
    </xf>
    <xf numFmtId="164" fontId="163" fillId="2" borderId="0" xfId="1" applyFont="1" applyFill="1" applyAlignment="1">
      <alignment horizontal="left"/>
    </xf>
    <xf numFmtId="164" fontId="15" fillId="2" borderId="0" xfId="1" applyFont="1" applyFill="1" applyAlignment="1">
      <alignment horizontal="left" vertical="top" wrapText="1" indent="5"/>
    </xf>
    <xf numFmtId="0" fontId="154" fillId="2" borderId="0" xfId="3" applyFont="1" applyFill="1" applyAlignment="1">
      <alignment horizontal="left" vertical="center" indent="10"/>
    </xf>
    <xf numFmtId="0" fontId="69" fillId="7" borderId="0" xfId="4" applyNumberFormat="1" applyFont="1" applyFill="1" applyAlignment="1">
      <alignment horizontal="right" indent="1"/>
    </xf>
    <xf numFmtId="0" fontId="46" fillId="7" borderId="0" xfId="1" applyNumberFormat="1" applyFont="1" applyFill="1" applyAlignment="1">
      <alignment horizontal="right" indent="1"/>
    </xf>
    <xf numFmtId="164" fontId="35" fillId="2" borderId="0" xfId="1" applyFont="1" applyFill="1" applyAlignment="1">
      <alignment horizontal="left" wrapText="1"/>
    </xf>
    <xf numFmtId="164" fontId="47" fillId="2" borderId="0" xfId="1" applyFont="1" applyFill="1" applyAlignment="1">
      <alignment horizontal="left" vertical="center" wrapText="1"/>
    </xf>
    <xf numFmtId="0" fontId="47" fillId="2" borderId="0" xfId="9" applyFont="1" applyFill="1" applyAlignment="1">
      <alignment horizontal="left" shrinkToFit="1"/>
    </xf>
    <xf numFmtId="164" fontId="47" fillId="2" borderId="0" xfId="1" applyFont="1" applyFill="1" applyAlignment="1">
      <alignment horizontal="left" shrinkToFit="1"/>
    </xf>
    <xf numFmtId="0" fontId="47" fillId="2" borderId="0" xfId="9" applyFont="1" applyFill="1" applyAlignment="1">
      <alignment horizontal="center" vertical="center" shrinkToFit="1"/>
    </xf>
    <xf numFmtId="0" fontId="47" fillId="0" borderId="9" xfId="9" applyFont="1" applyBorder="1" applyAlignment="1">
      <alignment horizontal="left" shrinkToFit="1"/>
    </xf>
    <xf numFmtId="6" fontId="43" fillId="2" borderId="0" xfId="1" applyNumberFormat="1" applyFont="1" applyFill="1" applyAlignment="1">
      <alignment horizontal="center" vertical="center"/>
    </xf>
    <xf numFmtId="0" fontId="46" fillId="7" borderId="0" xfId="1" applyNumberFormat="1" applyFont="1" applyFill="1" applyAlignment="1">
      <alignment horizontal="left" shrinkToFit="1"/>
    </xf>
    <xf numFmtId="0" fontId="66" fillId="2" borderId="0" xfId="3" applyFont="1" applyFill="1" applyAlignment="1">
      <alignment horizontal="center" vertical="center" wrapText="1"/>
    </xf>
    <xf numFmtId="0" fontId="46" fillId="7" borderId="0" xfId="1" applyNumberFormat="1" applyFont="1" applyFill="1" applyAlignment="1">
      <alignment horizontal="left" indent="1" shrinkToFit="1"/>
    </xf>
    <xf numFmtId="0" fontId="27" fillId="2" borderId="0" xfId="0" applyFont="1" applyFill="1"/>
    <xf numFmtId="0" fontId="175" fillId="2" borderId="0" xfId="0" applyFont="1" applyFill="1" applyAlignment="1">
      <alignment horizontal="right" vertical="center" wrapText="1"/>
    </xf>
    <xf numFmtId="0" fontId="66" fillId="2" borderId="0" xfId="0" applyFont="1" applyFill="1" applyAlignment="1">
      <alignment horizontal="left" vertical="center" indent="1"/>
    </xf>
    <xf numFmtId="0" fontId="115" fillId="2" borderId="0" xfId="0" applyFont="1" applyFill="1" applyAlignment="1">
      <alignment vertical="top"/>
    </xf>
    <xf numFmtId="0" fontId="27" fillId="2" borderId="0" xfId="3" applyFont="1" applyFill="1" applyAlignment="1">
      <alignment horizontal="left"/>
    </xf>
    <xf numFmtId="0" fontId="157" fillId="2" borderId="5" xfId="3" applyFont="1" applyFill="1" applyBorder="1"/>
    <xf numFmtId="0" fontId="157" fillId="2" borderId="14" xfId="3" applyFont="1" applyFill="1" applyBorder="1"/>
    <xf numFmtId="0" fontId="157" fillId="2" borderId="47" xfId="3" applyFont="1" applyFill="1" applyBorder="1"/>
    <xf numFmtId="49" fontId="51" fillId="2" borderId="0" xfId="9" applyNumberFormat="1" applyFont="1" applyFill="1"/>
    <xf numFmtId="164" fontId="79" fillId="2" borderId="0" xfId="1" applyFont="1" applyFill="1" applyAlignment="1">
      <alignment horizontal="center" shrinkToFit="1"/>
    </xf>
    <xf numFmtId="0" fontId="69" fillId="7" borderId="0" xfId="4" applyNumberFormat="1" applyFont="1" applyFill="1" applyAlignment="1">
      <alignment horizontal="left" indent="14" shrinkToFit="1"/>
    </xf>
    <xf numFmtId="0" fontId="69" fillId="7" borderId="0" xfId="1" applyNumberFormat="1" applyFont="1" applyFill="1" applyAlignment="1">
      <alignment horizontal="left" indent="14"/>
    </xf>
    <xf numFmtId="166" fontId="54" fillId="4" borderId="17" xfId="0" applyNumberFormat="1" applyFont="1" applyFill="1" applyBorder="1" applyAlignment="1" applyProtection="1">
      <alignment horizontal="center" vertical="center" wrapText="1"/>
      <protection locked="0"/>
    </xf>
    <xf numFmtId="166" fontId="124" fillId="4" borderId="9" xfId="0" applyNumberFormat="1" applyFont="1" applyFill="1" applyBorder="1" applyAlignment="1" applyProtection="1">
      <alignment horizontal="center" vertical="center" wrapText="1"/>
      <protection locked="0"/>
    </xf>
    <xf numFmtId="166" fontId="54" fillId="4" borderId="39" xfId="0" applyNumberFormat="1" applyFont="1" applyFill="1" applyBorder="1" applyAlignment="1" applyProtection="1">
      <alignment horizontal="center" vertical="center" wrapText="1"/>
      <protection locked="0"/>
    </xf>
    <xf numFmtId="166" fontId="124" fillId="4" borderId="37" xfId="0" applyNumberFormat="1" applyFont="1" applyFill="1" applyBorder="1" applyAlignment="1" applyProtection="1">
      <alignment horizontal="center" vertical="center" wrapText="1"/>
      <protection locked="0"/>
    </xf>
    <xf numFmtId="166" fontId="54" fillId="4" borderId="40" xfId="0" applyNumberFormat="1" applyFont="1" applyFill="1" applyBorder="1" applyAlignment="1" applyProtection="1">
      <alignment horizontal="center" vertical="center" wrapText="1"/>
      <protection locked="0"/>
    </xf>
    <xf numFmtId="166" fontId="124" fillId="4" borderId="43" xfId="0" applyNumberFormat="1" applyFont="1" applyFill="1" applyBorder="1" applyAlignment="1" applyProtection="1">
      <alignment horizontal="center" vertical="center" wrapText="1"/>
      <protection locked="0"/>
    </xf>
    <xf numFmtId="166" fontId="54" fillId="4" borderId="36" xfId="0" applyNumberFormat="1" applyFont="1" applyFill="1" applyBorder="1" applyAlignment="1" applyProtection="1">
      <alignment horizontal="center" vertical="center" wrapText="1"/>
      <protection locked="0"/>
    </xf>
    <xf numFmtId="166" fontId="54" fillId="4" borderId="8" xfId="0" applyNumberFormat="1" applyFont="1" applyFill="1" applyBorder="1" applyAlignment="1" applyProtection="1">
      <alignment horizontal="center" vertical="center" wrapText="1"/>
      <protection locked="0"/>
    </xf>
    <xf numFmtId="166" fontId="54" fillId="4" borderId="42" xfId="0" applyNumberFormat="1" applyFont="1" applyFill="1" applyBorder="1" applyAlignment="1" applyProtection="1">
      <alignment horizontal="center" vertical="center" wrapText="1"/>
      <protection locked="0"/>
    </xf>
    <xf numFmtId="0" fontId="124" fillId="2" borderId="0" xfId="0" applyFont="1" applyFill="1"/>
    <xf numFmtId="0" fontId="77" fillId="5" borderId="35" xfId="0" applyFont="1" applyFill="1" applyBorder="1" applyAlignment="1">
      <alignment vertical="center" wrapText="1"/>
    </xf>
    <xf numFmtId="0" fontId="11" fillId="5" borderId="36" xfId="0" applyFont="1" applyFill="1" applyBorder="1" applyAlignment="1">
      <alignment horizontal="center" vertical="center" wrapText="1"/>
    </xf>
    <xf numFmtId="0" fontId="129" fillId="2" borderId="0" xfId="0" applyFont="1" applyFill="1" applyAlignment="1">
      <alignment horizontal="left" vertical="center" wrapText="1"/>
    </xf>
    <xf numFmtId="0" fontId="129" fillId="2" borderId="0" xfId="0" applyFont="1" applyFill="1" applyAlignment="1">
      <alignment horizontal="left" vertical="center" wrapText="1" indent="1"/>
    </xf>
    <xf numFmtId="0" fontId="129" fillId="2" borderId="0" xfId="0" applyFont="1" applyFill="1" applyAlignment="1">
      <alignment horizontal="center" vertical="center" wrapText="1"/>
    </xf>
    <xf numFmtId="0" fontId="131" fillId="2" borderId="0" xfId="0" applyFont="1" applyFill="1" applyAlignment="1">
      <alignment horizontal="center" vertical="center" wrapText="1"/>
    </xf>
    <xf numFmtId="0" fontId="54" fillId="2" borderId="9" xfId="0" applyFont="1" applyFill="1" applyBorder="1" applyAlignment="1">
      <alignment horizontal="left" vertical="center" wrapText="1" indent="1"/>
    </xf>
    <xf numFmtId="0" fontId="54" fillId="2" borderId="37" xfId="0" applyFont="1" applyFill="1" applyBorder="1" applyAlignment="1">
      <alignment horizontal="left" vertical="center" wrapText="1" indent="1"/>
    </xf>
    <xf numFmtId="0" fontId="54" fillId="2" borderId="0" xfId="0" applyFont="1" applyFill="1" applyAlignment="1">
      <alignment horizontal="left" vertical="center" wrapText="1" indent="2"/>
    </xf>
    <xf numFmtId="166" fontId="54" fillId="2" borderId="0" xfId="0" applyNumberFormat="1" applyFont="1" applyFill="1" applyAlignment="1">
      <alignment horizontal="center" vertical="center" wrapText="1"/>
    </xf>
    <xf numFmtId="166" fontId="124" fillId="2" borderId="0" xfId="0" applyNumberFormat="1" applyFont="1" applyFill="1" applyAlignment="1">
      <alignment horizontal="center" vertical="center" wrapText="1"/>
    </xf>
    <xf numFmtId="0" fontId="54" fillId="2" borderId="0" xfId="0" applyFont="1" applyFill="1" applyAlignment="1">
      <alignment horizontal="left" vertical="center" wrapText="1" indent="1"/>
    </xf>
    <xf numFmtId="0" fontId="54" fillId="2" borderId="27" xfId="0" applyFont="1" applyFill="1" applyBorder="1" applyAlignment="1">
      <alignment horizontal="left" vertical="center" wrapText="1" indent="1"/>
    </xf>
    <xf numFmtId="0" fontId="129" fillId="2" borderId="27" xfId="0" applyFont="1" applyFill="1" applyBorder="1" applyAlignment="1">
      <alignment horizontal="left" vertical="center" wrapText="1"/>
    </xf>
    <xf numFmtId="0" fontId="129" fillId="2" borderId="35" xfId="0" applyFont="1" applyFill="1" applyBorder="1" applyAlignment="1">
      <alignment horizontal="left" vertical="center" wrapText="1"/>
    </xf>
    <xf numFmtId="0" fontId="54" fillId="2" borderId="5" xfId="0" applyFont="1" applyFill="1" applyBorder="1" applyAlignment="1">
      <alignment horizontal="left" vertical="center" wrapText="1" indent="1"/>
    </xf>
    <xf numFmtId="166" fontId="124" fillId="2" borderId="5" xfId="0" applyNumberFormat="1" applyFont="1" applyFill="1" applyBorder="1" applyAlignment="1">
      <alignment horizontal="center" vertical="center" wrapText="1"/>
    </xf>
    <xf numFmtId="165" fontId="176" fillId="2" borderId="41" xfId="14" applyNumberFormat="1" applyFont="1" applyFill="1" applyBorder="1" applyAlignment="1" applyProtection="1">
      <alignment horizontal="left" vertical="center" wrapText="1"/>
    </xf>
    <xf numFmtId="0" fontId="11" fillId="5" borderId="0" xfId="0" applyFont="1" applyFill="1" applyAlignment="1">
      <alignment vertical="center"/>
    </xf>
    <xf numFmtId="0" fontId="11" fillId="2" borderId="0" xfId="0" applyFont="1" applyFill="1" applyAlignment="1">
      <alignment vertical="center"/>
    </xf>
    <xf numFmtId="0" fontId="11" fillId="5" borderId="0" xfId="0" applyFont="1" applyFill="1" applyAlignment="1">
      <alignment horizontal="left" vertical="center" indent="3"/>
    </xf>
    <xf numFmtId="0" fontId="11" fillId="5" borderId="0" xfId="0" applyFont="1" applyFill="1" applyAlignment="1">
      <alignment horizontal="left" vertical="center"/>
    </xf>
    <xf numFmtId="6" fontId="11" fillId="5" borderId="0" xfId="13" applyNumberFormat="1" applyFont="1" applyFill="1" applyAlignment="1" applyProtection="1">
      <alignment horizontal="center" vertical="center"/>
    </xf>
    <xf numFmtId="0" fontId="1" fillId="2" borderId="0" xfId="0" applyFont="1" applyFill="1" applyAlignment="1">
      <alignment vertical="center"/>
    </xf>
    <xf numFmtId="6" fontId="131" fillId="5" borderId="0" xfId="13" applyNumberFormat="1" applyFont="1" applyFill="1" applyAlignment="1" applyProtection="1">
      <alignment horizontal="center" vertical="center"/>
    </xf>
    <xf numFmtId="0" fontId="0" fillId="2" borderId="0" xfId="0" applyFill="1" applyAlignment="1">
      <alignment horizontal="left" vertical="center"/>
    </xf>
    <xf numFmtId="0" fontId="124" fillId="2" borderId="0" xfId="0" applyFont="1" applyFill="1" applyAlignment="1">
      <alignment horizontal="center"/>
    </xf>
    <xf numFmtId="166" fontId="185" fillId="2" borderId="0" xfId="0" applyNumberFormat="1" applyFont="1" applyFill="1" applyAlignment="1">
      <alignment horizontal="left"/>
    </xf>
    <xf numFmtId="0" fontId="160" fillId="13" borderId="5" xfId="1" applyNumberFormat="1" applyFont="1" applyFill="1" applyBorder="1" applyAlignment="1" applyProtection="1">
      <alignment horizontal="center"/>
      <protection locked="0"/>
    </xf>
    <xf numFmtId="0" fontId="13" fillId="5" borderId="35" xfId="0" applyFont="1" applyFill="1" applyBorder="1" applyAlignment="1">
      <alignment horizontal="center" vertical="center" wrapText="1"/>
    </xf>
    <xf numFmtId="0" fontId="166" fillId="2" borderId="0" xfId="0" applyFont="1" applyFill="1" applyAlignment="1">
      <alignment horizontal="center" vertical="center" wrapText="1"/>
    </xf>
    <xf numFmtId="0" fontId="157" fillId="2" borderId="0" xfId="0" applyFont="1" applyFill="1" applyAlignment="1">
      <alignment horizontal="center" vertical="center" wrapText="1"/>
    </xf>
    <xf numFmtId="0" fontId="155" fillId="2" borderId="0" xfId="0" applyFont="1" applyFill="1"/>
    <xf numFmtId="0" fontId="137" fillId="2" borderId="9" xfId="0" applyFont="1" applyFill="1" applyBorder="1" applyAlignment="1">
      <alignment horizontal="left" vertical="center" wrapText="1" indent="1"/>
    </xf>
    <xf numFmtId="166" fontId="167" fillId="2" borderId="9" xfId="0" applyNumberFormat="1" applyFont="1" applyFill="1" applyBorder="1" applyAlignment="1">
      <alignment horizontal="center" vertical="center" wrapText="1"/>
    </xf>
    <xf numFmtId="0" fontId="137" fillId="2" borderId="37" xfId="0" applyFont="1" applyFill="1" applyBorder="1" applyAlignment="1">
      <alignment horizontal="left" vertical="center" wrapText="1" indent="1"/>
    </xf>
    <xf numFmtId="166" fontId="167" fillId="2" borderId="37" xfId="0" applyNumberFormat="1" applyFont="1" applyFill="1" applyBorder="1" applyAlignment="1">
      <alignment horizontal="center" vertical="center" wrapText="1"/>
    </xf>
    <xf numFmtId="0" fontId="137" fillId="2" borderId="0" xfId="0" applyFont="1" applyFill="1" applyAlignment="1">
      <alignment horizontal="left" vertical="center" wrapText="1" indent="1"/>
    </xf>
    <xf numFmtId="0" fontId="137" fillId="2" borderId="27" xfId="0" applyFont="1" applyFill="1" applyBorder="1" applyAlignment="1">
      <alignment horizontal="left" vertical="center" wrapText="1" indent="1"/>
    </xf>
    <xf numFmtId="166" fontId="167" fillId="2" borderId="27" xfId="0" applyNumberFormat="1" applyFont="1" applyFill="1" applyBorder="1" applyAlignment="1">
      <alignment horizontal="center" vertical="center" wrapText="1"/>
    </xf>
    <xf numFmtId="0" fontId="137" fillId="2" borderId="5" xfId="0" applyFont="1" applyFill="1" applyBorder="1" applyAlignment="1">
      <alignment horizontal="left" vertical="center" wrapText="1" indent="1"/>
    </xf>
    <xf numFmtId="0" fontId="129" fillId="2" borderId="5" xfId="0" applyFont="1" applyFill="1" applyBorder="1" applyAlignment="1">
      <alignment horizontal="left" vertical="center" wrapText="1"/>
    </xf>
    <xf numFmtId="0" fontId="129" fillId="2" borderId="26" xfId="0" applyFont="1" applyFill="1" applyBorder="1" applyAlignment="1">
      <alignment vertical="center" wrapText="1"/>
    </xf>
    <xf numFmtId="6" fontId="13" fillId="5" borderId="0" xfId="13" applyNumberFormat="1" applyFont="1" applyFill="1" applyBorder="1" applyAlignment="1" applyProtection="1">
      <alignment horizontal="center" vertical="center"/>
    </xf>
    <xf numFmtId="0" fontId="11" fillId="2" borderId="0" xfId="0" applyFont="1" applyFill="1" applyAlignment="1">
      <alignment horizontal="left" vertical="center" indent="3"/>
    </xf>
    <xf numFmtId="0" fontId="168" fillId="2" borderId="0" xfId="0" applyFont="1" applyFill="1" applyAlignment="1">
      <alignment horizontal="left" vertical="center"/>
    </xf>
    <xf numFmtId="166" fontId="115" fillId="2" borderId="0" xfId="0" applyNumberFormat="1" applyFont="1" applyFill="1" applyAlignment="1">
      <alignment horizontal="center" vertical="center" wrapText="1"/>
    </xf>
    <xf numFmtId="0" fontId="117" fillId="2" borderId="0" xfId="0" applyFont="1" applyFill="1" applyAlignment="1">
      <alignment horizontal="left" indent="1"/>
    </xf>
    <xf numFmtId="0" fontId="66" fillId="2" borderId="0" xfId="0" applyFont="1" applyFill="1"/>
    <xf numFmtId="0" fontId="117" fillId="2" borderId="0" xfId="0" applyFont="1" applyFill="1" applyAlignment="1">
      <alignment horizontal="left"/>
    </xf>
    <xf numFmtId="0" fontId="169" fillId="2" borderId="0" xfId="0" applyFont="1" applyFill="1" applyAlignment="1">
      <alignment horizontal="left" vertical="center"/>
    </xf>
    <xf numFmtId="0" fontId="128" fillId="2" borderId="0" xfId="0" applyFont="1" applyFill="1"/>
    <xf numFmtId="0" fontId="46" fillId="7" borderId="0" xfId="1" applyNumberFormat="1" applyFont="1" applyFill="1" applyAlignment="1">
      <alignment horizontal="center"/>
    </xf>
    <xf numFmtId="0" fontId="117" fillId="14" borderId="0" xfId="0" applyFont="1" applyFill="1" applyAlignment="1">
      <alignment horizontal="center"/>
    </xf>
    <xf numFmtId="0" fontId="159" fillId="2" borderId="0" xfId="0" applyFont="1" applyFill="1" applyAlignment="1">
      <alignment horizontal="center"/>
    </xf>
    <xf numFmtId="0" fontId="160" fillId="7" borderId="0" xfId="1" applyNumberFormat="1" applyFont="1" applyFill="1"/>
    <xf numFmtId="0" fontId="160" fillId="7" borderId="0" xfId="1" applyNumberFormat="1" applyFont="1" applyFill="1" applyAlignment="1">
      <alignment shrinkToFit="1"/>
    </xf>
    <xf numFmtId="166" fontId="157" fillId="2" borderId="0" xfId="0" applyNumberFormat="1" applyFont="1" applyFill="1" applyAlignment="1">
      <alignment horizontal="center" vertical="center"/>
    </xf>
    <xf numFmtId="166" fontId="155" fillId="13" borderId="3" xfId="0" applyNumberFormat="1" applyFont="1" applyFill="1" applyBorder="1" applyAlignment="1" applyProtection="1">
      <alignment horizontal="center" shrinkToFit="1"/>
      <protection locked="0"/>
    </xf>
    <xf numFmtId="166" fontId="155" fillId="13" borderId="2" xfId="0" applyNumberFormat="1" applyFont="1" applyFill="1" applyBorder="1" applyAlignment="1" applyProtection="1">
      <alignment horizontal="center" shrinkToFit="1"/>
      <protection locked="0"/>
    </xf>
    <xf numFmtId="0" fontId="179" fillId="2" borderId="0" xfId="1" applyNumberFormat="1" applyFont="1" applyFill="1" applyAlignment="1">
      <alignment horizontal="left" indent="2"/>
    </xf>
    <xf numFmtId="0" fontId="0" fillId="2" borderId="0" xfId="0" applyFill="1" applyAlignment="1">
      <alignment horizontal="left" indent="1"/>
    </xf>
    <xf numFmtId="0" fontId="155" fillId="2" borderId="0" xfId="0" applyFont="1" applyFill="1" applyAlignment="1">
      <alignment horizontal="left" vertical="center" indent="4"/>
    </xf>
    <xf numFmtId="0" fontId="155" fillId="2" borderId="0" xfId="0" applyFont="1" applyFill="1" applyAlignment="1">
      <alignment horizontal="left" vertical="center" indent="2"/>
    </xf>
    <xf numFmtId="14" fontId="99" fillId="2" borderId="0" xfId="3" applyNumberFormat="1" applyFont="1" applyFill="1" applyAlignment="1">
      <alignment horizontal="left"/>
    </xf>
    <xf numFmtId="0" fontId="186" fillId="2" borderId="0" xfId="3" applyFont="1" applyFill="1"/>
    <xf numFmtId="0" fontId="187" fillId="2" borderId="0" xfId="3" applyFont="1" applyFill="1" applyAlignment="1">
      <alignment vertical="center"/>
    </xf>
    <xf numFmtId="0" fontId="187" fillId="2" borderId="0" xfId="1" applyNumberFormat="1" applyFont="1" applyFill="1"/>
    <xf numFmtId="0" fontId="187" fillId="2" borderId="0" xfId="1" applyNumberFormat="1" applyFont="1" applyFill="1" applyAlignment="1">
      <alignment horizontal="left"/>
    </xf>
    <xf numFmtId="0" fontId="187" fillId="2" borderId="0" xfId="3" applyFont="1" applyFill="1"/>
    <xf numFmtId="165" fontId="99" fillId="2" borderId="29" xfId="7" applyNumberFormat="1" applyFont="1" applyFill="1" applyBorder="1" applyAlignment="1" applyProtection="1">
      <alignment horizontal="left" vertical="center"/>
    </xf>
    <xf numFmtId="0" fontId="188" fillId="2" borderId="0" xfId="3" applyFont="1" applyFill="1" applyAlignment="1">
      <alignment horizontal="left" indent="2"/>
    </xf>
    <xf numFmtId="0" fontId="188" fillId="2" borderId="0" xfId="3" applyFont="1" applyFill="1" applyAlignment="1">
      <alignment horizontal="left"/>
    </xf>
    <xf numFmtId="0" fontId="188" fillId="2" borderId="0" xfId="3" applyFont="1" applyFill="1"/>
    <xf numFmtId="0" fontId="189" fillId="2" borderId="0" xfId="3" applyFont="1" applyFill="1"/>
    <xf numFmtId="0" fontId="190" fillId="2" borderId="0" xfId="3" applyFont="1" applyFill="1"/>
    <xf numFmtId="0" fontId="189" fillId="2" borderId="0" xfId="3" applyFont="1" applyFill="1" applyAlignment="1">
      <alignment horizontal="left" indent="2"/>
    </xf>
    <xf numFmtId="0" fontId="188" fillId="2" borderId="0" xfId="3" applyFont="1" applyFill="1" applyAlignment="1">
      <alignment horizontal="center"/>
    </xf>
    <xf numFmtId="0" fontId="191" fillId="2" borderId="0" xfId="10" applyFont="1" applyFill="1"/>
    <xf numFmtId="0" fontId="191" fillId="2" borderId="0" xfId="10" applyFont="1" applyFill="1" applyAlignment="1">
      <alignment vertical="center"/>
    </xf>
    <xf numFmtId="9" fontId="99" fillId="2" borderId="28" xfId="14" applyFont="1" applyFill="1" applyBorder="1" applyAlignment="1" applyProtection="1">
      <alignment horizontal="center"/>
    </xf>
    <xf numFmtId="14" fontId="66" fillId="12" borderId="0" xfId="1" applyNumberFormat="1" applyFont="1" applyFill="1" applyAlignment="1" applyProtection="1">
      <alignment horizontal="left"/>
      <protection locked="0"/>
    </xf>
    <xf numFmtId="0" fontId="188" fillId="2" borderId="33" xfId="3" applyFont="1" applyFill="1" applyBorder="1" applyAlignment="1">
      <alignment horizontal="center"/>
    </xf>
    <xf numFmtId="165" fontId="13" fillId="14" borderId="0" xfId="14" applyNumberFormat="1" applyFont="1" applyFill="1" applyBorder="1" applyAlignment="1" applyProtection="1">
      <alignment horizontal="center" vertical="center" shrinkToFit="1"/>
    </xf>
    <xf numFmtId="166" fontId="155" fillId="13" borderId="9" xfId="0" applyNumberFormat="1" applyFont="1" applyFill="1" applyBorder="1" applyAlignment="1" applyProtection="1">
      <alignment horizontal="center" vertical="center" shrinkToFit="1"/>
      <protection locked="0"/>
    </xf>
    <xf numFmtId="166" fontId="155" fillId="13" borderId="37" xfId="0" applyNumberFormat="1" applyFont="1" applyFill="1" applyBorder="1" applyAlignment="1" applyProtection="1">
      <alignment horizontal="center" vertical="center" shrinkToFit="1"/>
      <protection locked="0"/>
    </xf>
    <xf numFmtId="6" fontId="11" fillId="14" borderId="0" xfId="13" applyNumberFormat="1" applyFont="1" applyFill="1" applyBorder="1" applyAlignment="1" applyProtection="1">
      <alignment horizontal="center" vertical="center" shrinkToFit="1"/>
    </xf>
    <xf numFmtId="0" fontId="157" fillId="2" borderId="27" xfId="0" applyFont="1" applyFill="1" applyBorder="1" applyAlignment="1">
      <alignment horizontal="left" vertical="center" shrinkToFit="1"/>
    </xf>
    <xf numFmtId="166" fontId="155" fillId="2" borderId="7" xfId="0" applyNumberFormat="1" applyFont="1" applyFill="1" applyBorder="1" applyAlignment="1">
      <alignment horizontal="center" vertical="center" shrinkToFit="1"/>
    </xf>
    <xf numFmtId="165" fontId="115" fillId="2" borderId="11" xfId="14" applyNumberFormat="1" applyFont="1" applyFill="1" applyBorder="1" applyAlignment="1" applyProtection="1">
      <alignment horizontal="center" vertical="center" shrinkToFit="1"/>
    </xf>
    <xf numFmtId="166" fontId="155" fillId="2" borderId="13" xfId="0" applyNumberFormat="1" applyFont="1" applyFill="1" applyBorder="1" applyAlignment="1">
      <alignment horizontal="center" vertical="center" shrinkToFit="1"/>
    </xf>
    <xf numFmtId="165" fontId="115" fillId="2" borderId="12" xfId="14" applyNumberFormat="1" applyFont="1" applyFill="1" applyBorder="1" applyAlignment="1" applyProtection="1">
      <alignment horizontal="center" vertical="center" shrinkToFit="1"/>
    </xf>
    <xf numFmtId="166" fontId="155" fillId="2" borderId="42" xfId="0" applyNumberFormat="1" applyFont="1" applyFill="1" applyBorder="1" applyAlignment="1">
      <alignment horizontal="center" vertical="center" shrinkToFit="1"/>
    </xf>
    <xf numFmtId="165" fontId="115" fillId="2" borderId="41" xfId="14" applyNumberFormat="1" applyFont="1" applyFill="1" applyBorder="1" applyAlignment="1" applyProtection="1">
      <alignment horizontal="center" vertical="center" shrinkToFit="1"/>
    </xf>
    <xf numFmtId="166" fontId="155" fillId="2" borderId="0" xfId="0" applyNumberFormat="1" applyFont="1" applyFill="1" applyAlignment="1">
      <alignment horizontal="center" vertical="center" shrinkToFit="1"/>
    </xf>
    <xf numFmtId="0" fontId="115" fillId="13" borderId="9" xfId="0" applyFont="1" applyFill="1" applyBorder="1" applyAlignment="1" applyProtection="1">
      <alignment horizontal="left" vertical="center" shrinkToFit="1"/>
      <protection locked="0"/>
    </xf>
    <xf numFmtId="0" fontId="115" fillId="13" borderId="37" xfId="0" applyFont="1" applyFill="1" applyBorder="1" applyAlignment="1" applyProtection="1">
      <alignment horizontal="left" vertical="center" shrinkToFit="1"/>
      <protection locked="0"/>
    </xf>
    <xf numFmtId="0" fontId="115" fillId="13" borderId="9" xfId="0" applyFont="1" applyFill="1" applyBorder="1" applyAlignment="1" applyProtection="1">
      <alignment horizontal="left" vertical="center" wrapText="1" shrinkToFit="1"/>
      <protection locked="0"/>
    </xf>
    <xf numFmtId="0" fontId="115" fillId="13" borderId="37" xfId="0" applyFont="1" applyFill="1" applyBorder="1" applyAlignment="1" applyProtection="1">
      <alignment horizontal="left" vertical="center" wrapText="1" shrinkToFit="1"/>
      <protection locked="0"/>
    </xf>
    <xf numFmtId="166" fontId="155" fillId="13" borderId="18" xfId="0" applyNumberFormat="1" applyFont="1" applyFill="1" applyBorder="1" applyAlignment="1" applyProtection="1">
      <alignment horizontal="center" vertical="center" shrinkToFit="1"/>
      <protection locked="0"/>
    </xf>
    <xf numFmtId="166" fontId="155" fillId="2" borderId="45" xfId="0" applyNumberFormat="1" applyFont="1" applyFill="1" applyBorder="1" applyAlignment="1">
      <alignment horizontal="center" vertical="center" shrinkToFit="1"/>
    </xf>
    <xf numFmtId="165" fontId="115" fillId="2" borderId="45" xfId="14" applyNumberFormat="1" applyFont="1" applyFill="1" applyBorder="1" applyAlignment="1" applyProtection="1">
      <alignment horizontal="center" vertical="center" shrinkToFit="1"/>
    </xf>
    <xf numFmtId="166" fontId="155" fillId="13" borderId="43" xfId="0" applyNumberFormat="1" applyFont="1" applyFill="1" applyBorder="1" applyAlignment="1" applyProtection="1">
      <alignment horizontal="center" vertical="center" shrinkToFit="1"/>
      <protection locked="0"/>
    </xf>
    <xf numFmtId="166" fontId="155" fillId="2" borderId="40" xfId="0" applyNumberFormat="1" applyFont="1" applyFill="1" applyBorder="1" applyAlignment="1">
      <alignment horizontal="center" vertical="center" shrinkToFit="1"/>
    </xf>
    <xf numFmtId="165" fontId="115" fillId="2" borderId="44" xfId="14" applyNumberFormat="1" applyFont="1" applyFill="1" applyBorder="1" applyAlignment="1" applyProtection="1">
      <alignment horizontal="center" vertical="center" shrinkToFit="1"/>
    </xf>
    <xf numFmtId="166" fontId="155" fillId="13" borderId="35" xfId="0" applyNumberFormat="1" applyFont="1" applyFill="1" applyBorder="1" applyAlignment="1" applyProtection="1">
      <alignment horizontal="center" vertical="center" shrinkToFit="1"/>
      <protection locked="0"/>
    </xf>
    <xf numFmtId="166" fontId="155" fillId="2" borderId="36" xfId="0" applyNumberFormat="1" applyFont="1" applyFill="1" applyBorder="1" applyAlignment="1">
      <alignment horizontal="center" vertical="center" shrinkToFit="1"/>
    </xf>
    <xf numFmtId="166" fontId="155" fillId="13" borderId="5" xfId="0" applyNumberFormat="1" applyFont="1" applyFill="1" applyBorder="1" applyAlignment="1" applyProtection="1">
      <alignment horizontal="center" vertical="center" shrinkToFit="1"/>
      <protection locked="0"/>
    </xf>
    <xf numFmtId="166" fontId="155" fillId="13" borderId="27" xfId="0" applyNumberFormat="1" applyFont="1" applyFill="1" applyBorder="1" applyAlignment="1" applyProtection="1">
      <alignment horizontal="center" vertical="center" shrinkToFit="1"/>
      <protection locked="0"/>
    </xf>
    <xf numFmtId="166" fontId="155" fillId="2" borderId="5" xfId="0" applyNumberFormat="1" applyFont="1" applyFill="1" applyBorder="1" applyAlignment="1">
      <alignment horizontal="center" vertical="center" shrinkToFit="1"/>
    </xf>
    <xf numFmtId="166" fontId="155" fillId="2" borderId="26" xfId="0" applyNumberFormat="1" applyFont="1" applyFill="1" applyBorder="1" applyAlignment="1">
      <alignment horizontal="center" vertical="center" shrinkToFit="1"/>
    </xf>
    <xf numFmtId="166" fontId="155" fillId="13" borderId="41" xfId="0" applyNumberFormat="1" applyFont="1" applyFill="1" applyBorder="1" applyAlignment="1" applyProtection="1">
      <alignment horizontal="center" vertical="center" shrinkToFit="1"/>
      <protection locked="0"/>
    </xf>
    <xf numFmtId="166" fontId="167" fillId="2" borderId="0" xfId="0" applyNumberFormat="1" applyFont="1" applyFill="1" applyAlignment="1">
      <alignment horizontal="center" vertical="center" wrapText="1"/>
    </xf>
    <xf numFmtId="166" fontId="167" fillId="2" borderId="43" xfId="0" applyNumberFormat="1" applyFont="1" applyFill="1" applyBorder="1" applyAlignment="1">
      <alignment horizontal="center" vertical="center" wrapText="1"/>
    </xf>
    <xf numFmtId="166" fontId="167" fillId="2" borderId="35" xfId="0" applyNumberFormat="1" applyFont="1" applyFill="1" applyBorder="1" applyAlignment="1">
      <alignment horizontal="center" vertical="center" wrapText="1"/>
    </xf>
    <xf numFmtId="166" fontId="167" fillId="2" borderId="5" xfId="0" applyNumberFormat="1" applyFont="1" applyFill="1" applyBorder="1" applyAlignment="1">
      <alignment horizontal="center" vertical="center" wrapText="1"/>
    </xf>
    <xf numFmtId="6" fontId="192" fillId="14" borderId="0" xfId="13" applyNumberFormat="1" applyFont="1" applyFill="1" applyBorder="1" applyAlignment="1" applyProtection="1">
      <alignment horizontal="center" vertical="center" shrinkToFit="1"/>
    </xf>
    <xf numFmtId="0" fontId="115" fillId="2" borderId="0" xfId="0" applyFont="1" applyFill="1" applyAlignment="1">
      <alignment horizontal="left" vertical="center" shrinkToFit="1"/>
    </xf>
    <xf numFmtId="0" fontId="115" fillId="13" borderId="43" xfId="0" applyFont="1" applyFill="1" applyBorder="1" applyAlignment="1" applyProtection="1">
      <alignment horizontal="left" vertical="center" wrapText="1" shrinkToFit="1"/>
      <protection locked="0"/>
    </xf>
    <xf numFmtId="0" fontId="115" fillId="13" borderId="35" xfId="0" applyFont="1" applyFill="1" applyBorder="1" applyAlignment="1" applyProtection="1">
      <alignment horizontal="left" vertical="center" shrinkToFit="1"/>
      <protection locked="0"/>
    </xf>
    <xf numFmtId="0" fontId="115" fillId="13" borderId="35" xfId="0" applyFont="1" applyFill="1" applyBorder="1" applyAlignment="1" applyProtection="1">
      <alignment horizontal="left" vertical="center" wrapText="1" shrinkToFit="1"/>
      <protection locked="0"/>
    </xf>
    <xf numFmtId="0" fontId="115" fillId="2" borderId="45" xfId="0" applyFont="1" applyFill="1" applyBorder="1" applyAlignment="1">
      <alignment horizontal="left" vertical="center" shrinkToFit="1"/>
    </xf>
    <xf numFmtId="0" fontId="115" fillId="13" borderId="5" xfId="0" applyFont="1" applyFill="1" applyBorder="1" applyAlignment="1" applyProtection="1">
      <alignment horizontal="left" vertical="center" wrapText="1" shrinkToFit="1"/>
      <protection locked="0"/>
    </xf>
    <xf numFmtId="0" fontId="115" fillId="13" borderId="27" xfId="0" applyFont="1" applyFill="1" applyBorder="1" applyAlignment="1" applyProtection="1">
      <alignment horizontal="left" vertical="center" wrapText="1" shrinkToFit="1"/>
      <protection locked="0"/>
    </xf>
    <xf numFmtId="0" fontId="115" fillId="13" borderId="27" xfId="0" applyFont="1" applyFill="1" applyBorder="1" applyAlignment="1" applyProtection="1">
      <alignment horizontal="left" vertical="center" shrinkToFit="1"/>
      <protection locked="0"/>
    </xf>
    <xf numFmtId="0" fontId="115" fillId="2" borderId="0" xfId="0" applyFont="1" applyFill="1" applyAlignment="1">
      <alignment horizontal="center" shrinkToFit="1"/>
    </xf>
    <xf numFmtId="166" fontId="115" fillId="13" borderId="3" xfId="0" applyNumberFormat="1" applyFont="1" applyFill="1" applyBorder="1" applyAlignment="1" applyProtection="1">
      <alignment horizontal="center" shrinkToFit="1"/>
      <protection locked="0"/>
    </xf>
    <xf numFmtId="0" fontId="158" fillId="2" borderId="0" xfId="0" applyFont="1" applyFill="1" applyAlignment="1">
      <alignment horizontal="center" shrinkToFit="1"/>
    </xf>
    <xf numFmtId="0" fontId="182" fillId="2" borderId="0" xfId="0" applyFont="1" applyFill="1" applyAlignment="1">
      <alignment vertical="center" shrinkToFit="1"/>
    </xf>
    <xf numFmtId="168" fontId="182" fillId="14" borderId="0" xfId="0" applyNumberFormat="1" applyFont="1" applyFill="1" applyAlignment="1">
      <alignment shrinkToFit="1"/>
    </xf>
    <xf numFmtId="168" fontId="182" fillId="2" borderId="0" xfId="0" applyNumberFormat="1" applyFont="1" applyFill="1" applyAlignment="1">
      <alignment shrinkToFit="1"/>
    </xf>
    <xf numFmtId="0" fontId="0" fillId="14" borderId="0" xfId="0" applyFill="1" applyAlignment="1">
      <alignment shrinkToFit="1"/>
    </xf>
    <xf numFmtId="166" fontId="155" fillId="3" borderId="0" xfId="14" applyNumberFormat="1" applyFont="1" applyFill="1" applyBorder="1" applyAlignment="1" applyProtection="1">
      <alignment horizontal="center" shrinkToFit="1"/>
    </xf>
    <xf numFmtId="165" fontId="155" fillId="2" borderId="0" xfId="14" applyNumberFormat="1" applyFont="1" applyFill="1" applyBorder="1" applyAlignment="1" applyProtection="1">
      <alignment horizontal="center"/>
    </xf>
    <xf numFmtId="166" fontId="157" fillId="3" borderId="0" xfId="14" applyNumberFormat="1" applyFont="1" applyFill="1" applyBorder="1" applyAlignment="1" applyProtection="1">
      <alignment horizontal="center" shrinkToFit="1"/>
    </xf>
    <xf numFmtId="165" fontId="157" fillId="2" borderId="0" xfId="14" applyNumberFormat="1" applyFont="1" applyFill="1" applyBorder="1" applyAlignment="1" applyProtection="1">
      <alignment horizontal="center"/>
    </xf>
    <xf numFmtId="168" fontId="155" fillId="3" borderId="0" xfId="1" applyNumberFormat="1" applyFont="1" applyFill="1" applyAlignment="1">
      <alignment horizontal="center" shrinkToFit="1"/>
    </xf>
    <xf numFmtId="0" fontId="155" fillId="2" borderId="0" xfId="0" applyFont="1" applyFill="1" applyAlignment="1">
      <alignment horizontal="center"/>
    </xf>
    <xf numFmtId="168" fontId="155" fillId="3" borderId="0" xfId="14" applyNumberFormat="1" applyFont="1" applyFill="1" applyBorder="1" applyAlignment="1" applyProtection="1">
      <alignment horizontal="center" shrinkToFit="1"/>
    </xf>
    <xf numFmtId="168" fontId="157" fillId="14" borderId="0" xfId="0" applyNumberFormat="1" applyFont="1" applyFill="1" applyAlignment="1">
      <alignment horizontal="center" shrinkToFit="1"/>
    </xf>
    <xf numFmtId="0" fontId="155" fillId="14" borderId="0" xfId="0" applyFont="1" applyFill="1" applyAlignment="1">
      <alignment horizontal="center"/>
    </xf>
    <xf numFmtId="166" fontId="157" fillId="3" borderId="0" xfId="14" applyNumberFormat="1" applyFont="1" applyFill="1" applyBorder="1" applyAlignment="1" applyProtection="1">
      <alignment horizontal="center" vertical="center" shrinkToFit="1"/>
    </xf>
    <xf numFmtId="0" fontId="157" fillId="2" borderId="0" xfId="0" applyFont="1" applyFill="1" applyAlignment="1">
      <alignment horizontal="center"/>
    </xf>
    <xf numFmtId="0" fontId="11" fillId="14" borderId="35" xfId="0" applyFont="1" applyFill="1" applyBorder="1" applyAlignment="1">
      <alignment horizontal="center" vertical="center" wrapText="1"/>
    </xf>
    <xf numFmtId="0" fontId="122" fillId="5" borderId="35" xfId="0" applyFont="1" applyFill="1" applyBorder="1" applyAlignment="1">
      <alignment horizontal="left" vertical="center" wrapText="1" indent="1"/>
    </xf>
    <xf numFmtId="49" fontId="155" fillId="2" borderId="5" xfId="3" applyNumberFormat="1" applyFont="1" applyFill="1" applyBorder="1" applyAlignment="1">
      <alignment vertical="center"/>
    </xf>
    <xf numFmtId="0" fontId="155" fillId="2" borderId="5" xfId="3" applyFont="1" applyFill="1" applyBorder="1" applyAlignment="1">
      <alignment vertical="center"/>
    </xf>
    <xf numFmtId="0" fontId="155" fillId="2" borderId="0" xfId="3" applyFont="1" applyFill="1" applyAlignment="1">
      <alignment vertical="center"/>
    </xf>
    <xf numFmtId="0" fontId="115" fillId="2" borderId="0" xfId="3" applyFont="1" applyFill="1" applyAlignment="1">
      <alignment vertical="center"/>
    </xf>
    <xf numFmtId="0" fontId="15" fillId="2" borderId="0" xfId="3" applyFont="1" applyFill="1" applyProtection="1">
      <protection locked="0"/>
    </xf>
    <xf numFmtId="0" fontId="76" fillId="2" borderId="0" xfId="3" applyFont="1" applyFill="1"/>
    <xf numFmtId="49" fontId="47" fillId="2" borderId="17" xfId="3" applyNumberFormat="1" applyFont="1" applyFill="1" applyBorder="1" applyAlignment="1">
      <alignment vertical="center"/>
    </xf>
    <xf numFmtId="0" fontId="79" fillId="2" borderId="50" xfId="3" applyFont="1" applyFill="1" applyBorder="1"/>
    <xf numFmtId="0" fontId="47" fillId="2" borderId="51" xfId="3" applyFont="1" applyFill="1" applyBorder="1" applyAlignment="1">
      <alignment vertical="center"/>
    </xf>
    <xf numFmtId="0" fontId="79" fillId="2" borderId="50" xfId="3" applyFont="1" applyFill="1" applyBorder="1" applyAlignment="1">
      <alignment vertical="center"/>
    </xf>
    <xf numFmtId="0" fontId="47" fillId="2" borderId="50" xfId="3" applyFont="1" applyFill="1" applyBorder="1"/>
    <xf numFmtId="0" fontId="127" fillId="2" borderId="0" xfId="3" applyFont="1" applyFill="1"/>
    <xf numFmtId="164" fontId="153" fillId="2" borderId="0" xfId="4" applyFont="1" applyFill="1" applyAlignment="1">
      <alignment vertical="top" wrapText="1"/>
    </xf>
    <xf numFmtId="14" fontId="66" fillId="2" borderId="0" xfId="1" applyNumberFormat="1" applyFont="1" applyFill="1" applyAlignment="1" applyProtection="1">
      <alignment horizontal="left"/>
      <protection locked="0"/>
    </xf>
    <xf numFmtId="0" fontId="159" fillId="2" borderId="0" xfId="3" applyFont="1" applyFill="1" applyAlignment="1">
      <alignment horizontal="left" indent="13"/>
    </xf>
    <xf numFmtId="0" fontId="117" fillId="2" borderId="0" xfId="3" applyFont="1" applyFill="1" applyAlignment="1">
      <alignment horizontal="left"/>
    </xf>
    <xf numFmtId="0" fontId="159" fillId="2" borderId="0" xfId="3" applyFont="1" applyFill="1"/>
    <xf numFmtId="0" fontId="117" fillId="2" borderId="0" xfId="1" applyNumberFormat="1" applyFont="1" applyFill="1"/>
    <xf numFmtId="0" fontId="159" fillId="2" borderId="29" xfId="4" applyNumberFormat="1" applyFont="1" applyFill="1" applyBorder="1"/>
    <xf numFmtId="0" fontId="117" fillId="2" borderId="29" xfId="4" applyNumberFormat="1" applyFont="1" applyFill="1" applyBorder="1"/>
    <xf numFmtId="0" fontId="117" fillId="2" borderId="29" xfId="1" applyNumberFormat="1" applyFont="1" applyFill="1" applyBorder="1"/>
    <xf numFmtId="0" fontId="159" fillId="2" borderId="0" xfId="4" applyNumberFormat="1" applyFont="1" applyFill="1" applyAlignment="1">
      <alignment horizontal="right"/>
    </xf>
    <xf numFmtId="0" fontId="117" fillId="2" borderId="0" xfId="4" applyNumberFormat="1" applyFont="1" applyFill="1" applyAlignment="1">
      <alignment horizontal="left"/>
    </xf>
    <xf numFmtId="0" fontId="159" fillId="2" borderId="0" xfId="1" applyNumberFormat="1" applyFont="1" applyFill="1"/>
    <xf numFmtId="0" fontId="117" fillId="2" borderId="0" xfId="4" applyNumberFormat="1" applyFont="1" applyFill="1"/>
    <xf numFmtId="0" fontId="159" fillId="2" borderId="29" xfId="3" applyFont="1" applyFill="1" applyBorder="1"/>
    <xf numFmtId="0" fontId="117" fillId="2" borderId="29" xfId="3" applyFont="1" applyFill="1" applyBorder="1" applyAlignment="1">
      <alignment horizontal="left"/>
    </xf>
    <xf numFmtId="0" fontId="117" fillId="2" borderId="0" xfId="3" applyFont="1" applyFill="1" applyAlignment="1">
      <alignment horizontal="left" indent="1"/>
    </xf>
    <xf numFmtId="0" fontId="159" fillId="2" borderId="0" xfId="4" applyNumberFormat="1" applyFont="1" applyFill="1" applyAlignment="1">
      <alignment horizontal="left"/>
    </xf>
    <xf numFmtId="0" fontId="117" fillId="2" borderId="0" xfId="4" applyNumberFormat="1" applyFont="1" applyFill="1" applyAlignment="1">
      <alignment horizontal="left" shrinkToFit="1"/>
    </xf>
    <xf numFmtId="0" fontId="117" fillId="2" borderId="0" xfId="1" applyNumberFormat="1" applyFont="1" applyFill="1" applyAlignment="1">
      <alignment horizontal="left" indent="1"/>
    </xf>
    <xf numFmtId="0" fontId="159" fillId="2" borderId="0" xfId="1" applyNumberFormat="1" applyFont="1" applyFill="1" applyAlignment="1">
      <alignment horizontal="right"/>
    </xf>
    <xf numFmtId="0" fontId="117" fillId="2" borderId="0" xfId="1" applyNumberFormat="1" applyFont="1" applyFill="1" applyAlignment="1">
      <alignment horizontal="left"/>
    </xf>
    <xf numFmtId="0" fontId="159" fillId="2" borderId="28" xfId="4" applyNumberFormat="1" applyFont="1" applyFill="1" applyBorder="1" applyAlignment="1">
      <alignment horizontal="left"/>
    </xf>
    <xf numFmtId="0" fontId="117" fillId="2" borderId="28" xfId="1" applyNumberFormat="1" applyFont="1" applyFill="1" applyBorder="1" applyAlignment="1">
      <alignment horizontal="left"/>
    </xf>
    <xf numFmtId="0" fontId="117" fillId="2" borderId="28" xfId="1" applyNumberFormat="1" applyFont="1" applyFill="1" applyBorder="1"/>
    <xf numFmtId="0" fontId="159" fillId="2" borderId="28" xfId="1" applyNumberFormat="1" applyFont="1" applyFill="1" applyBorder="1" applyAlignment="1">
      <alignment horizontal="right"/>
    </xf>
    <xf numFmtId="0" fontId="159" fillId="2" borderId="29" xfId="4" applyNumberFormat="1" applyFont="1" applyFill="1" applyBorder="1" applyAlignment="1">
      <alignment horizontal="left"/>
    </xf>
    <xf numFmtId="6" fontId="117" fillId="2" borderId="29" xfId="1" applyNumberFormat="1" applyFont="1" applyFill="1" applyBorder="1" applyAlignment="1">
      <alignment horizontal="left"/>
    </xf>
    <xf numFmtId="6" fontId="117" fillId="2" borderId="0" xfId="1" applyNumberFormat="1" applyFont="1" applyFill="1" applyAlignment="1">
      <alignment horizontal="left"/>
    </xf>
    <xf numFmtId="6" fontId="117" fillId="2" borderId="28" xfId="1" applyNumberFormat="1" applyFont="1" applyFill="1" applyBorder="1" applyAlignment="1">
      <alignment horizontal="left"/>
    </xf>
    <xf numFmtId="6" fontId="117" fillId="2" borderId="29" xfId="3" applyNumberFormat="1" applyFont="1" applyFill="1" applyBorder="1" applyAlignment="1">
      <alignment horizontal="left"/>
    </xf>
    <xf numFmtId="165" fontId="117" fillId="2" borderId="29" xfId="7" applyNumberFormat="1" applyFont="1" applyFill="1" applyBorder="1" applyAlignment="1" applyProtection="1">
      <alignment horizontal="left" vertical="center"/>
    </xf>
    <xf numFmtId="0" fontId="117" fillId="2" borderId="29" xfId="3" applyFont="1" applyFill="1" applyBorder="1"/>
    <xf numFmtId="0" fontId="159" fillId="2" borderId="0" xfId="3" applyFont="1" applyFill="1" applyAlignment="1">
      <alignment shrinkToFit="1"/>
    </xf>
    <xf numFmtId="0" fontId="159" fillId="2" borderId="28" xfId="3" applyFont="1" applyFill="1" applyBorder="1"/>
    <xf numFmtId="0" fontId="117" fillId="2" borderId="28" xfId="3" applyFont="1" applyFill="1" applyBorder="1" applyAlignment="1">
      <alignment horizontal="left"/>
    </xf>
    <xf numFmtId="0" fontId="156" fillId="2" borderId="0" xfId="3" applyFont="1" applyFill="1"/>
    <xf numFmtId="0" fontId="159" fillId="2" borderId="0" xfId="4" applyNumberFormat="1" applyFont="1" applyFill="1"/>
    <xf numFmtId="6" fontId="117" fillId="2" borderId="0" xfId="3" applyNumberFormat="1" applyFont="1" applyFill="1" applyAlignment="1">
      <alignment horizontal="left"/>
    </xf>
    <xf numFmtId="1" fontId="117" fillId="2" borderId="30" xfId="3" applyNumberFormat="1" applyFont="1" applyFill="1" applyBorder="1" applyAlignment="1">
      <alignment horizontal="left"/>
    </xf>
    <xf numFmtId="0" fontId="159" fillId="2" borderId="30" xfId="3" applyFont="1" applyFill="1" applyBorder="1" applyAlignment="1">
      <alignment vertical="center"/>
    </xf>
    <xf numFmtId="9" fontId="117" fillId="2" borderId="28" xfId="14" applyFont="1" applyFill="1" applyBorder="1" applyAlignment="1" applyProtection="1">
      <alignment horizontal="center"/>
    </xf>
    <xf numFmtId="0" fontId="117" fillId="2" borderId="31" xfId="3" applyFont="1" applyFill="1" applyBorder="1"/>
    <xf numFmtId="0" fontId="117" fillId="2" borderId="0" xfId="3" applyFont="1" applyFill="1" applyAlignment="1">
      <alignment horizontal="center"/>
    </xf>
    <xf numFmtId="0" fontId="117" fillId="2" borderId="0" xfId="3" applyFont="1" applyFill="1" applyAlignment="1">
      <alignment horizontal="left" indent="1" shrinkToFit="1"/>
    </xf>
    <xf numFmtId="0" fontId="160" fillId="2" borderId="0" xfId="3" applyFont="1" applyFill="1"/>
    <xf numFmtId="0" fontId="155" fillId="2" borderId="0" xfId="1" applyNumberFormat="1" applyFont="1" applyFill="1" applyAlignment="1">
      <alignment horizontal="right" indent="1" shrinkToFit="1"/>
    </xf>
    <xf numFmtId="168" fontId="117" fillId="2" borderId="0" xfId="11" applyNumberFormat="1" applyFont="1" applyFill="1" applyBorder="1" applyAlignment="1" applyProtection="1">
      <alignment horizontal="left"/>
    </xf>
    <xf numFmtId="164" fontId="14" fillId="3" borderId="6" xfId="1" applyFont="1" applyFill="1" applyBorder="1" applyAlignment="1">
      <alignment horizontal="left" indent="1" shrinkToFit="1"/>
    </xf>
    <xf numFmtId="0" fontId="0" fillId="2" borderId="15" xfId="0" applyFill="1" applyBorder="1"/>
    <xf numFmtId="0" fontId="0" fillId="2" borderId="15" xfId="0" applyFill="1" applyBorder="1" applyAlignment="1">
      <alignment horizontal="left" vertical="center"/>
    </xf>
    <xf numFmtId="0" fontId="54" fillId="4" borderId="37" xfId="0" applyFont="1" applyFill="1" applyBorder="1" applyAlignment="1" applyProtection="1">
      <alignment horizontal="left" vertical="center" wrapText="1" indent="1"/>
      <protection locked="0"/>
    </xf>
    <xf numFmtId="0" fontId="54" fillId="4" borderId="38" xfId="0" applyFont="1" applyFill="1" applyBorder="1" applyAlignment="1" applyProtection="1">
      <alignment horizontal="left" vertical="center" wrapText="1" indent="1"/>
      <protection locked="0"/>
    </xf>
    <xf numFmtId="0" fontId="54" fillId="4" borderId="27" xfId="0" applyFont="1" applyFill="1" applyBorder="1" applyAlignment="1" applyProtection="1">
      <alignment horizontal="left" vertical="center" wrapText="1" indent="1"/>
      <protection locked="0"/>
    </xf>
    <xf numFmtId="0" fontId="129" fillId="2" borderId="26" xfId="0" applyFont="1" applyFill="1" applyBorder="1" applyAlignment="1">
      <alignment horizontal="left" vertical="center" wrapText="1"/>
    </xf>
    <xf numFmtId="166" fontId="54" fillId="4" borderId="48" xfId="0" applyNumberFormat="1" applyFont="1" applyFill="1" applyBorder="1" applyAlignment="1" applyProtection="1">
      <alignment horizontal="center" vertical="center" wrapText="1"/>
      <protection locked="0"/>
    </xf>
    <xf numFmtId="0" fontId="129" fillId="2" borderId="45" xfId="0" applyFont="1" applyFill="1" applyBorder="1" applyAlignment="1">
      <alignment horizontal="left" vertical="center" wrapText="1"/>
    </xf>
    <xf numFmtId="166" fontId="124" fillId="4" borderId="45" xfId="0" applyNumberFormat="1" applyFont="1" applyFill="1" applyBorder="1" applyAlignment="1" applyProtection="1">
      <alignment horizontal="center" vertical="center" wrapText="1"/>
      <protection locked="0"/>
    </xf>
    <xf numFmtId="0" fontId="183" fillId="5" borderId="36" xfId="0" applyFont="1" applyFill="1" applyBorder="1" applyAlignment="1">
      <alignment horizontal="center" vertical="center" wrapText="1"/>
    </xf>
    <xf numFmtId="166" fontId="124" fillId="4" borderId="53" xfId="0" applyNumberFormat="1" applyFont="1" applyFill="1" applyBorder="1" applyAlignment="1" applyProtection="1">
      <alignment horizontal="center" vertical="center" wrapText="1"/>
      <protection locked="0"/>
    </xf>
    <xf numFmtId="0" fontId="129" fillId="2" borderId="37" xfId="0" applyFont="1" applyFill="1" applyBorder="1" applyAlignment="1">
      <alignment horizontal="left" vertical="center" wrapText="1"/>
    </xf>
    <xf numFmtId="166" fontId="54" fillId="2" borderId="45" xfId="0" applyNumberFormat="1" applyFont="1" applyFill="1" applyBorder="1" applyAlignment="1">
      <alignment horizontal="center" vertical="center" wrapText="1"/>
    </xf>
    <xf numFmtId="166" fontId="54" fillId="4" borderId="52" xfId="0" applyNumberFormat="1" applyFont="1" applyFill="1" applyBorder="1" applyAlignment="1" applyProtection="1">
      <alignment horizontal="center" vertical="center" wrapText="1"/>
      <protection locked="0"/>
    </xf>
    <xf numFmtId="0" fontId="15" fillId="4" borderId="0" xfId="3" applyFont="1" applyFill="1" applyAlignment="1" applyProtection="1">
      <alignment wrapText="1"/>
      <protection locked="0"/>
    </xf>
    <xf numFmtId="0" fontId="116" fillId="2" borderId="0" xfId="3" applyFont="1" applyFill="1" applyAlignment="1">
      <alignment horizontal="left" vertical="top" indent="13"/>
    </xf>
    <xf numFmtId="0" fontId="99" fillId="2" borderId="0" xfId="3" applyFont="1" applyFill="1" applyAlignment="1">
      <alignment horizontal="left" vertical="top"/>
    </xf>
    <xf numFmtId="0" fontId="196" fillId="2" borderId="26" xfId="0" applyFont="1" applyFill="1" applyBorder="1" applyAlignment="1">
      <alignment horizontal="right" vertical="center" wrapText="1" indent="1"/>
    </xf>
    <xf numFmtId="0" fontId="197" fillId="2" borderId="27" xfId="0" applyFont="1" applyFill="1" applyBorder="1" applyAlignment="1">
      <alignment horizontal="right" vertical="center" indent="1" shrinkToFit="1"/>
    </xf>
    <xf numFmtId="166" fontId="124" fillId="4" borderId="35" xfId="0" applyNumberFormat="1" applyFont="1" applyFill="1" applyBorder="1" applyAlignment="1" applyProtection="1">
      <alignment horizontal="center" vertical="center" wrapText="1"/>
      <protection locked="0"/>
    </xf>
    <xf numFmtId="166" fontId="124" fillId="2" borderId="35" xfId="0" applyNumberFormat="1" applyFont="1" applyFill="1" applyBorder="1" applyAlignment="1">
      <alignment horizontal="center" vertical="center" wrapText="1"/>
    </xf>
    <xf numFmtId="0" fontId="196" fillId="2" borderId="0" xfId="0" applyFont="1" applyFill="1" applyAlignment="1">
      <alignment horizontal="right" vertical="center" indent="1" shrinkToFit="1"/>
    </xf>
    <xf numFmtId="0" fontId="129" fillId="2" borderId="0" xfId="0" applyFont="1" applyFill="1" applyAlignment="1">
      <alignment vertical="center" wrapText="1"/>
    </xf>
    <xf numFmtId="166" fontId="155" fillId="13" borderId="0" xfId="0" applyNumberFormat="1" applyFont="1" applyFill="1" applyAlignment="1" applyProtection="1">
      <alignment horizontal="center" vertical="center" shrinkToFit="1"/>
      <protection locked="0"/>
    </xf>
    <xf numFmtId="0" fontId="196" fillId="2" borderId="27" xfId="0" applyFont="1" applyFill="1" applyBorder="1" applyAlignment="1">
      <alignment horizontal="left" vertical="center" indent="1" shrinkToFit="1"/>
    </xf>
    <xf numFmtId="0" fontId="129" fillId="2" borderId="27" xfId="0" applyFont="1" applyFill="1" applyBorder="1" applyAlignment="1">
      <alignment vertical="center" wrapText="1"/>
    </xf>
    <xf numFmtId="166" fontId="196" fillId="2" borderId="49" xfId="13" applyNumberFormat="1" applyFont="1" applyFill="1" applyBorder="1" applyAlignment="1" applyProtection="1">
      <alignment horizontal="left" vertical="center" wrapText="1"/>
    </xf>
    <xf numFmtId="165" fontId="196" fillId="2" borderId="41" xfId="14" applyNumberFormat="1" applyFont="1" applyFill="1" applyBorder="1" applyAlignment="1" applyProtection="1">
      <alignment horizontal="left" vertical="center" wrapText="1"/>
    </xf>
    <xf numFmtId="166" fontId="196" fillId="2" borderId="0" xfId="14" applyNumberFormat="1" applyFont="1" applyFill="1" applyBorder="1" applyAlignment="1" applyProtection="1">
      <alignment horizontal="left" vertical="center" wrapText="1"/>
    </xf>
    <xf numFmtId="165" fontId="124" fillId="2" borderId="0" xfId="14" applyNumberFormat="1" applyFont="1" applyFill="1" applyBorder="1" applyAlignment="1" applyProtection="1">
      <alignment horizontal="center" vertical="center" wrapText="1"/>
    </xf>
    <xf numFmtId="0" fontId="115" fillId="13" borderId="0" xfId="0" applyFont="1" applyFill="1" applyAlignment="1" applyProtection="1">
      <alignment horizontal="left" vertical="center" shrinkToFit="1"/>
      <protection locked="0"/>
    </xf>
    <xf numFmtId="0" fontId="54" fillId="5" borderId="0" xfId="19" applyFont="1" applyFill="1"/>
    <xf numFmtId="166" fontId="124" fillId="4" borderId="6" xfId="0" applyNumberFormat="1" applyFont="1" applyFill="1" applyBorder="1" applyAlignment="1" applyProtection="1">
      <alignment horizontal="center" vertical="center" wrapText="1"/>
      <protection locked="0"/>
    </xf>
    <xf numFmtId="166" fontId="54" fillId="4" borderId="7" xfId="0" applyNumberFormat="1" applyFont="1" applyFill="1" applyBorder="1" applyAlignment="1" applyProtection="1">
      <alignment horizontal="center" vertical="center" wrapText="1"/>
      <protection locked="0"/>
    </xf>
    <xf numFmtId="0" fontId="54" fillId="4" borderId="6" xfId="0" applyFont="1" applyFill="1" applyBorder="1" applyAlignment="1" applyProtection="1">
      <alignment horizontal="left" vertical="center" wrapText="1" indent="1"/>
      <protection locked="0"/>
    </xf>
    <xf numFmtId="0" fontId="54" fillId="4" borderId="11" xfId="0" applyFont="1" applyFill="1" applyBorder="1" applyAlignment="1" applyProtection="1">
      <alignment horizontal="left" vertical="center" wrapText="1" indent="1"/>
      <protection locked="0"/>
    </xf>
    <xf numFmtId="166" fontId="167" fillId="2" borderId="6" xfId="0" applyNumberFormat="1" applyFont="1" applyFill="1" applyBorder="1" applyAlignment="1">
      <alignment horizontal="center" vertical="center" wrapText="1"/>
    </xf>
    <xf numFmtId="166" fontId="155" fillId="13" borderId="6" xfId="0" applyNumberFormat="1" applyFont="1" applyFill="1" applyBorder="1" applyAlignment="1" applyProtection="1">
      <alignment horizontal="center" vertical="center" shrinkToFit="1"/>
      <protection locked="0"/>
    </xf>
    <xf numFmtId="166" fontId="117" fillId="13" borderId="2" xfId="0" applyNumberFormat="1" applyFont="1" applyFill="1" applyBorder="1" applyAlignment="1" applyProtection="1">
      <alignment horizontal="center" shrinkToFit="1"/>
      <protection locked="0"/>
    </xf>
    <xf numFmtId="166" fontId="117" fillId="13" borderId="3" xfId="0" applyNumberFormat="1" applyFont="1" applyFill="1" applyBorder="1" applyAlignment="1" applyProtection="1">
      <alignment horizontal="center" shrinkToFit="1"/>
      <protection locked="0"/>
    </xf>
    <xf numFmtId="0" fontId="47" fillId="2" borderId="0" xfId="1" applyNumberFormat="1" applyFont="1" applyFill="1" applyAlignment="1">
      <alignment horizontal="center"/>
    </xf>
    <xf numFmtId="0" fontId="60" fillId="2" borderId="0" xfId="1" applyNumberFormat="1" applyFont="1" applyFill="1" applyAlignment="1">
      <alignment horizontal="left"/>
    </xf>
    <xf numFmtId="0" fontId="51" fillId="2" borderId="0" xfId="1" applyNumberFormat="1" applyFont="1" applyFill="1" applyAlignment="1">
      <alignment horizontal="center"/>
    </xf>
    <xf numFmtId="0" fontId="51" fillId="2" borderId="0" xfId="1" applyNumberFormat="1" applyFont="1" applyFill="1"/>
    <xf numFmtId="0" fontId="47" fillId="2" borderId="0" xfId="1" applyNumberFormat="1" applyFont="1" applyFill="1" applyAlignment="1">
      <alignment horizontal="left"/>
    </xf>
    <xf numFmtId="49" fontId="47" fillId="2" borderId="0" xfId="1" applyNumberFormat="1" applyFont="1" applyFill="1" applyAlignment="1">
      <alignment horizontal="right"/>
    </xf>
    <xf numFmtId="0" fontId="47" fillId="2" borderId="0" xfId="1" applyNumberFormat="1" applyFont="1" applyFill="1" applyAlignment="1">
      <alignment horizontal="left" indent="6"/>
    </xf>
    <xf numFmtId="0" fontId="51" fillId="2" borderId="0" xfId="1" applyNumberFormat="1" applyFont="1" applyFill="1" applyAlignment="1">
      <alignment horizontal="left"/>
    </xf>
    <xf numFmtId="44" fontId="51" fillId="0" borderId="0" xfId="1" applyNumberFormat="1" applyFont="1" applyAlignment="1">
      <alignment horizontal="center"/>
    </xf>
    <xf numFmtId="0" fontId="47" fillId="2" borderId="0" xfId="1" applyNumberFormat="1" applyFont="1" applyFill="1" applyAlignment="1">
      <alignment horizontal="left" indent="9"/>
    </xf>
    <xf numFmtId="0" fontId="52" fillId="4" borderId="0" xfId="1" applyNumberFormat="1" applyFont="1" applyFill="1" applyAlignment="1">
      <alignment horizontal="right" vertical="center" shrinkToFit="1"/>
    </xf>
    <xf numFmtId="49" fontId="52" fillId="4" borderId="63" xfId="1" applyNumberFormat="1" applyFont="1" applyFill="1" applyBorder="1" applyAlignment="1" applyProtection="1">
      <alignment vertical="center" shrinkToFit="1"/>
      <protection locked="0"/>
    </xf>
    <xf numFmtId="0" fontId="202" fillId="2" borderId="0" xfId="1" applyNumberFormat="1" applyFont="1" applyFill="1" applyAlignment="1">
      <alignment horizontal="center"/>
    </xf>
    <xf numFmtId="0" fontId="202" fillId="2" borderId="0" xfId="1" applyNumberFormat="1" applyFont="1" applyFill="1"/>
    <xf numFmtId="0" fontId="202" fillId="2" borderId="0" xfId="1" applyNumberFormat="1" applyFont="1" applyFill="1" applyAlignment="1">
      <alignment horizontal="left"/>
    </xf>
    <xf numFmtId="0" fontId="201" fillId="2" borderId="0" xfId="1" applyNumberFormat="1" applyFont="1" applyFill="1"/>
    <xf numFmtId="0" fontId="208" fillId="16" borderId="0" xfId="17" applyFont="1" applyFill="1" applyAlignment="1">
      <alignment horizontal="left" indent="1"/>
    </xf>
    <xf numFmtId="0" fontId="209" fillId="17" borderId="64" xfId="17" applyFont="1" applyFill="1" applyBorder="1" applyAlignment="1">
      <alignment horizontal="center" vertical="center" wrapText="1"/>
    </xf>
    <xf numFmtId="0" fontId="209" fillId="18" borderId="65" xfId="17" applyFont="1" applyFill="1" applyBorder="1" applyAlignment="1">
      <alignment vertical="center" wrapText="1"/>
    </xf>
    <xf numFmtId="0" fontId="3" fillId="0" borderId="0" xfId="17"/>
    <xf numFmtId="166" fontId="207" fillId="15" borderId="0" xfId="17" applyNumberFormat="1" applyFont="1" applyFill="1" applyAlignment="1">
      <alignment horizontal="center"/>
    </xf>
    <xf numFmtId="166" fontId="208" fillId="15" borderId="0" xfId="17" applyNumberFormat="1" applyFont="1" applyFill="1" applyAlignment="1">
      <alignment horizontal="center" vertical="top" shrinkToFit="1"/>
    </xf>
    <xf numFmtId="0" fontId="47" fillId="2" borderId="6" xfId="9" applyFont="1" applyFill="1" applyBorder="1" applyAlignment="1" applyProtection="1">
      <alignment horizontal="center" vertical="center" shrinkToFit="1"/>
      <protection locked="0"/>
    </xf>
    <xf numFmtId="164" fontId="31" fillId="3" borderId="0" xfId="1" applyFont="1" applyFill="1" applyAlignment="1">
      <alignment vertical="center" wrapText="1" shrinkToFit="1"/>
    </xf>
    <xf numFmtId="0" fontId="99" fillId="2" borderId="0" xfId="0" applyFont="1" applyFill="1" applyAlignment="1">
      <alignment horizontal="left"/>
    </xf>
    <xf numFmtId="0" fontId="99" fillId="2" borderId="0" xfId="0" applyFont="1" applyFill="1"/>
    <xf numFmtId="0" fontId="47" fillId="2" borderId="0" xfId="0" applyFont="1" applyFill="1" applyAlignment="1">
      <alignment horizontal="left"/>
    </xf>
    <xf numFmtId="0" fontId="47" fillId="2" borderId="0" xfId="0" applyFont="1" applyFill="1" applyAlignment="1">
      <alignment horizontal="left" indent="1"/>
    </xf>
    <xf numFmtId="0" fontId="47" fillId="2" borderId="0" xfId="0" applyFont="1" applyFill="1"/>
    <xf numFmtId="0" fontId="47" fillId="2" borderId="0" xfId="0" applyFont="1" applyFill="1" applyAlignment="1">
      <alignment horizontal="left" indent="2"/>
    </xf>
    <xf numFmtId="0" fontId="47" fillId="4" borderId="9" xfId="0" applyFont="1" applyFill="1" applyBorder="1" applyAlignment="1" applyProtection="1">
      <alignment horizontal="center" shrinkToFit="1"/>
      <protection locked="0"/>
    </xf>
    <xf numFmtId="0" fontId="54" fillId="2" borderId="6" xfId="0" applyFont="1" applyFill="1" applyBorder="1" applyAlignment="1">
      <alignment horizontal="left" vertical="center" wrapText="1" indent="1"/>
    </xf>
    <xf numFmtId="0" fontId="54" fillId="2" borderId="66" xfId="0" applyFont="1" applyFill="1" applyBorder="1" applyAlignment="1">
      <alignment horizontal="left" vertical="center" wrapText="1" indent="1"/>
    </xf>
    <xf numFmtId="0" fontId="47" fillId="4" borderId="5" xfId="9" applyFont="1" applyFill="1" applyBorder="1" applyAlignment="1" applyProtection="1">
      <alignment horizontal="center" wrapText="1" shrinkToFit="1"/>
      <protection locked="0"/>
    </xf>
    <xf numFmtId="0" fontId="98" fillId="2" borderId="0" xfId="0" applyFont="1" applyFill="1" applyAlignment="1">
      <alignment horizontal="left"/>
    </xf>
    <xf numFmtId="164" fontId="98" fillId="3" borderId="0" xfId="1" applyFont="1" applyFill="1"/>
    <xf numFmtId="164" fontId="98" fillId="3" borderId="0" xfId="1" applyFont="1" applyFill="1" applyAlignment="1">
      <alignment shrinkToFit="1"/>
    </xf>
    <xf numFmtId="0" fontId="98" fillId="2" borderId="0" xfId="0" applyFont="1" applyFill="1"/>
    <xf numFmtId="0" fontId="98" fillId="2" borderId="0" xfId="0" applyFont="1" applyFill="1" applyAlignment="1">
      <alignment shrinkToFit="1"/>
    </xf>
    <xf numFmtId="164" fontId="98" fillId="2" borderId="0" xfId="1" applyFont="1" applyFill="1" applyAlignment="1">
      <alignment wrapText="1" shrinkToFit="1"/>
    </xf>
    <xf numFmtId="164" fontId="98" fillId="2" borderId="0" xfId="1" applyFont="1" applyFill="1" applyAlignment="1">
      <alignment shrinkToFit="1"/>
    </xf>
    <xf numFmtId="0" fontId="115" fillId="13" borderId="6" xfId="0" applyFont="1" applyFill="1" applyBorder="1" applyAlignment="1" applyProtection="1">
      <alignment horizontal="left" vertical="center" shrinkToFit="1"/>
      <protection locked="0"/>
    </xf>
    <xf numFmtId="165" fontId="47" fillId="4" borderId="54" xfId="2" applyNumberFormat="1" applyFont="1" applyFill="1" applyBorder="1" applyAlignment="1" applyProtection="1">
      <alignment horizontal="center" vertical="center"/>
      <protection locked="0"/>
    </xf>
    <xf numFmtId="0" fontId="47" fillId="2" borderId="0" xfId="1" applyNumberFormat="1" applyFont="1" applyFill="1" applyAlignment="1" applyProtection="1">
      <alignment horizontal="center"/>
      <protection locked="0"/>
    </xf>
    <xf numFmtId="0" fontId="51" fillId="2" borderId="0" xfId="1" applyNumberFormat="1" applyFont="1" applyFill="1" applyAlignment="1" applyProtection="1">
      <alignment horizontal="center"/>
      <protection locked="0"/>
    </xf>
    <xf numFmtId="44" fontId="51" fillId="4" borderId="54" xfId="1" applyNumberFormat="1" applyFont="1" applyFill="1" applyBorder="1" applyAlignment="1" applyProtection="1">
      <alignment horizontal="center"/>
      <protection locked="0"/>
    </xf>
    <xf numFmtId="168" fontId="47" fillId="4" borderId="54" xfId="2" applyNumberFormat="1" applyFont="1" applyFill="1" applyBorder="1" applyAlignment="1" applyProtection="1">
      <alignment horizontal="center" vertical="center"/>
      <protection locked="0"/>
    </xf>
    <xf numFmtId="0" fontId="51" fillId="4" borderId="54" xfId="1" applyNumberFormat="1" applyFont="1" applyFill="1" applyBorder="1" applyAlignment="1" applyProtection="1">
      <alignment horizontal="center"/>
      <protection locked="0"/>
    </xf>
    <xf numFmtId="0" fontId="12" fillId="0" borderId="0" xfId="0" applyFont="1" applyAlignment="1">
      <alignment vertical="center"/>
    </xf>
    <xf numFmtId="0" fontId="54" fillId="2" borderId="0" xfId="0" applyFont="1" applyFill="1" applyAlignment="1">
      <alignment horizontal="center"/>
    </xf>
    <xf numFmtId="0" fontId="121" fillId="2" borderId="0" xfId="0" applyFont="1" applyFill="1" applyAlignment="1">
      <alignment horizontal="center"/>
    </xf>
    <xf numFmtId="0" fontId="123" fillId="2" borderId="0" xfId="0" applyFont="1" applyFill="1"/>
    <xf numFmtId="0" fontId="123" fillId="2" borderId="0" xfId="0" applyFont="1" applyFill="1" applyAlignment="1">
      <alignment horizontal="center"/>
    </xf>
    <xf numFmtId="0" fontId="42" fillId="2" borderId="0" xfId="0" applyFont="1" applyFill="1" applyAlignment="1">
      <alignment horizontal="center" vertical="center" wrapText="1"/>
    </xf>
    <xf numFmtId="0" fontId="216" fillId="2" borderId="0" xfId="12" applyFont="1" applyFill="1" applyAlignment="1" applyProtection="1">
      <alignment horizontal="right" wrapText="1" indent="2"/>
    </xf>
    <xf numFmtId="0" fontId="121" fillId="2" borderId="0" xfId="0" applyFont="1" applyFill="1"/>
    <xf numFmtId="166" fontId="47" fillId="19" borderId="0" xfId="0" applyNumberFormat="1" applyFont="1" applyFill="1"/>
    <xf numFmtId="0" fontId="54" fillId="2" borderId="0" xfId="0" applyFont="1" applyFill="1" applyAlignment="1">
      <alignment horizontal="left" indent="1"/>
    </xf>
    <xf numFmtId="0" fontId="122" fillId="20" borderId="34" xfId="0" applyFont="1" applyFill="1" applyBorder="1" applyAlignment="1">
      <alignment horizontal="center" vertical="center" wrapText="1"/>
    </xf>
    <xf numFmtId="0" fontId="122" fillId="5" borderId="68" xfId="0" applyFont="1" applyFill="1" applyBorder="1" applyAlignment="1">
      <alignment vertical="center" wrapText="1"/>
    </xf>
    <xf numFmtId="0" fontId="121" fillId="2" borderId="0" xfId="0" applyFont="1" applyFill="1" applyAlignment="1">
      <alignment vertical="center" wrapText="1"/>
    </xf>
    <xf numFmtId="0" fontId="53" fillId="2" borderId="0" xfId="0" applyFont="1" applyFill="1" applyAlignment="1">
      <alignment wrapText="1"/>
    </xf>
    <xf numFmtId="0" fontId="54" fillId="2" borderId="0" xfId="0" applyFont="1" applyFill="1" applyAlignment="1">
      <alignment wrapText="1"/>
    </xf>
    <xf numFmtId="6" fontId="99" fillId="2" borderId="0" xfId="1" applyNumberFormat="1" applyFont="1" applyFill="1" applyAlignment="1">
      <alignment horizontal="left" vertical="top"/>
    </xf>
    <xf numFmtId="0" fontId="1" fillId="2" borderId="0" xfId="4" applyNumberFormat="1" applyFont="1" applyFill="1" applyAlignment="1">
      <alignment horizontal="left" vertical="top"/>
    </xf>
    <xf numFmtId="0" fontId="123" fillId="2" borderId="0" xfId="0" applyFont="1" applyFill="1" applyAlignment="1">
      <alignment horizontal="right"/>
    </xf>
    <xf numFmtId="0" fontId="215" fillId="2" borderId="0" xfId="12" applyFont="1" applyFill="1" applyAlignment="1" applyProtection="1">
      <alignment horizontal="right"/>
    </xf>
    <xf numFmtId="0" fontId="222" fillId="2" borderId="0" xfId="12" applyFont="1" applyFill="1" applyAlignment="1" applyProtection="1">
      <alignment wrapText="1"/>
    </xf>
    <xf numFmtId="166" fontId="27" fillId="2" borderId="0" xfId="3" applyNumberFormat="1" applyFont="1" applyFill="1" applyAlignment="1">
      <alignment horizontal="left" indent="1"/>
    </xf>
    <xf numFmtId="0" fontId="6" fillId="2" borderId="0" xfId="0" applyFont="1" applyFill="1" applyAlignment="1">
      <alignment horizontal="center" wrapText="1" shrinkToFit="1"/>
    </xf>
    <xf numFmtId="0" fontId="6" fillId="2" borderId="0" xfId="0" applyFont="1" applyFill="1" applyAlignment="1">
      <alignment horizontal="center" shrinkToFit="1"/>
    </xf>
    <xf numFmtId="0" fontId="204" fillId="2" borderId="0" xfId="0" applyFont="1" applyFill="1" applyAlignment="1">
      <alignment horizontal="center" vertical="top" wrapText="1"/>
    </xf>
    <xf numFmtId="0" fontId="95" fillId="2" borderId="0" xfId="0" applyFont="1" applyFill="1" applyAlignment="1">
      <alignment horizontal="center" vertical="top"/>
    </xf>
    <xf numFmtId="0" fontId="28" fillId="2" borderId="0" xfId="3" applyFont="1" applyFill="1" applyAlignment="1">
      <alignment horizontal="center"/>
    </xf>
    <xf numFmtId="0" fontId="29" fillId="2" borderId="0" xfId="3" applyFont="1" applyFill="1" applyAlignment="1">
      <alignment horizontal="center"/>
    </xf>
    <xf numFmtId="0" fontId="27" fillId="2" borderId="0" xfId="3" applyFont="1" applyFill="1" applyAlignment="1">
      <alignment horizontal="left"/>
    </xf>
    <xf numFmtId="0" fontId="27" fillId="2" borderId="0" xfId="3" applyFont="1" applyFill="1" applyAlignment="1">
      <alignment horizontal="left" shrinkToFit="1"/>
    </xf>
    <xf numFmtId="164" fontId="35" fillId="2" borderId="0" xfId="1" applyFont="1" applyFill="1" applyAlignment="1">
      <alignment horizontal="left" wrapText="1"/>
    </xf>
    <xf numFmtId="164" fontId="31" fillId="2" borderId="0" xfId="1" applyFont="1" applyFill="1" applyAlignment="1">
      <alignment horizontal="left" wrapText="1"/>
    </xf>
    <xf numFmtId="0" fontId="41" fillId="0" borderId="0" xfId="5" applyFont="1" applyAlignment="1" applyProtection="1">
      <alignment horizontal="left" vertical="top" wrapText="1"/>
    </xf>
    <xf numFmtId="0" fontId="42" fillId="0" borderId="0" xfId="3" applyFont="1" applyAlignment="1">
      <alignment horizontal="left" vertical="top" wrapText="1"/>
    </xf>
    <xf numFmtId="164" fontId="30" fillId="2" borderId="0" xfId="4" applyFont="1" applyFill="1" applyAlignment="1">
      <alignment horizontal="center" vertical="center" wrapText="1"/>
    </xf>
    <xf numFmtId="0" fontId="199" fillId="0" borderId="0" xfId="12" applyFont="1" applyFill="1" applyAlignment="1">
      <alignment horizontal="center"/>
    </xf>
    <xf numFmtId="166" fontId="48" fillId="2" borderId="6" xfId="1" applyNumberFormat="1" applyFont="1" applyFill="1" applyBorder="1" applyAlignment="1">
      <alignment horizontal="right" vertical="center"/>
    </xf>
    <xf numFmtId="166" fontId="48" fillId="2" borderId="0" xfId="1" applyNumberFormat="1" applyFont="1" applyFill="1" applyAlignment="1">
      <alignment horizontal="right" vertical="center"/>
    </xf>
    <xf numFmtId="166" fontId="48" fillId="2" borderId="6" xfId="1" applyNumberFormat="1" applyFont="1" applyFill="1" applyBorder="1" applyAlignment="1">
      <alignment horizontal="center" vertical="center"/>
    </xf>
    <xf numFmtId="166" fontId="48" fillId="2" borderId="0" xfId="1" applyNumberFormat="1" applyFont="1" applyFill="1" applyAlignment="1">
      <alignment horizontal="center" vertical="center"/>
    </xf>
    <xf numFmtId="0" fontId="138" fillId="2" borderId="6" xfId="1" applyNumberFormat="1" applyFont="1" applyFill="1" applyBorder="1" applyAlignment="1">
      <alignment horizontal="center" vertical="center"/>
    </xf>
    <xf numFmtId="0" fontId="138" fillId="2" borderId="0" xfId="1" applyNumberFormat="1" applyFont="1" applyFill="1" applyAlignment="1">
      <alignment horizontal="center" vertical="center"/>
    </xf>
    <xf numFmtId="166" fontId="136" fillId="2" borderId="6" xfId="1" applyNumberFormat="1" applyFont="1" applyFill="1" applyBorder="1" applyAlignment="1">
      <alignment horizontal="center" vertical="center"/>
    </xf>
    <xf numFmtId="166" fontId="136" fillId="2" borderId="5" xfId="1" applyNumberFormat="1" applyFont="1" applyFill="1" applyBorder="1" applyAlignment="1">
      <alignment horizontal="center" vertical="center"/>
    </xf>
    <xf numFmtId="166" fontId="198" fillId="11" borderId="6" xfId="1" applyNumberFormat="1" applyFont="1" applyFill="1" applyBorder="1" applyAlignment="1">
      <alignment horizontal="center" vertical="center"/>
    </xf>
    <xf numFmtId="166" fontId="198" fillId="11" borderId="5" xfId="1" applyNumberFormat="1" applyFont="1" applyFill="1" applyBorder="1" applyAlignment="1">
      <alignment horizontal="center" vertical="center"/>
    </xf>
    <xf numFmtId="164" fontId="14" fillId="3" borderId="6" xfId="1" applyFont="1" applyFill="1" applyBorder="1" applyAlignment="1">
      <alignment horizontal="left" vertical="center" indent="1" shrinkToFit="1"/>
    </xf>
    <xf numFmtId="164" fontId="14" fillId="3" borderId="5" xfId="1" applyFont="1" applyFill="1" applyBorder="1" applyAlignment="1">
      <alignment horizontal="left" vertical="center" indent="1" shrinkToFit="1"/>
    </xf>
    <xf numFmtId="166" fontId="52" fillId="2" borderId="6" xfId="1" applyNumberFormat="1" applyFont="1" applyFill="1" applyBorder="1" applyAlignment="1">
      <alignment horizontal="center" vertical="center" wrapText="1"/>
    </xf>
    <xf numFmtId="166" fontId="52" fillId="2" borderId="5" xfId="1" applyNumberFormat="1" applyFont="1" applyFill="1" applyBorder="1" applyAlignment="1">
      <alignment horizontal="center" vertical="center" wrapText="1"/>
    </xf>
    <xf numFmtId="166" fontId="136" fillId="2" borderId="0" xfId="1" applyNumberFormat="1" applyFont="1" applyFill="1" applyAlignment="1">
      <alignment horizontal="center" vertical="center"/>
    </xf>
    <xf numFmtId="164" fontId="14" fillId="3" borderId="6" xfId="1" applyFont="1" applyFill="1" applyBorder="1" applyAlignment="1">
      <alignment horizontal="left" vertical="center" wrapText="1" indent="1"/>
    </xf>
    <xf numFmtId="164" fontId="14" fillId="3" borderId="5" xfId="1" applyFont="1" applyFill="1" applyBorder="1" applyAlignment="1">
      <alignment horizontal="left" vertical="center" wrapText="1" indent="1"/>
    </xf>
    <xf numFmtId="164" fontId="48" fillId="2" borderId="5" xfId="1" applyFont="1" applyFill="1" applyBorder="1" applyAlignment="1">
      <alignment horizontal="center"/>
    </xf>
    <xf numFmtId="166" fontId="60" fillId="11" borderId="6" xfId="1" applyNumberFormat="1" applyFont="1" applyFill="1" applyBorder="1" applyAlignment="1">
      <alignment horizontal="center" vertical="center"/>
    </xf>
    <xf numFmtId="166" fontId="60" fillId="11" borderId="5" xfId="1" applyNumberFormat="1" applyFont="1" applyFill="1" applyBorder="1" applyAlignment="1">
      <alignment horizontal="center" vertical="center"/>
    </xf>
    <xf numFmtId="164" fontId="44" fillId="2" borderId="0" xfId="4" applyFont="1" applyFill="1" applyAlignment="1">
      <alignment horizontal="center"/>
    </xf>
    <xf numFmtId="164" fontId="45" fillId="2" borderId="0" xfId="4" applyFont="1" applyFill="1" applyAlignment="1">
      <alignment horizontal="center"/>
    </xf>
    <xf numFmtId="164" fontId="48" fillId="2" borderId="5" xfId="1" applyFont="1" applyFill="1" applyBorder="1" applyAlignment="1">
      <alignment horizontal="center" wrapText="1"/>
    </xf>
    <xf numFmtId="1" fontId="28" fillId="2" borderId="11" xfId="1" applyNumberFormat="1" applyFont="1" applyFill="1" applyBorder="1" applyAlignment="1">
      <alignment horizontal="center" vertical="center" wrapText="1"/>
    </xf>
    <xf numFmtId="1" fontId="28" fillId="2" borderId="14" xfId="1" applyNumberFormat="1" applyFont="1" applyFill="1" applyBorder="1" applyAlignment="1">
      <alignment horizontal="center" vertical="center" wrapText="1"/>
    </xf>
    <xf numFmtId="166" fontId="60" fillId="12" borderId="7" xfId="1" applyNumberFormat="1" applyFont="1" applyFill="1" applyBorder="1" applyAlignment="1" applyProtection="1">
      <alignment horizontal="center" vertical="center" wrapText="1"/>
      <protection locked="0"/>
    </xf>
    <xf numFmtId="166" fontId="60" fillId="12" borderId="8" xfId="1" applyNumberFormat="1" applyFont="1" applyFill="1" applyBorder="1" applyAlignment="1" applyProtection="1">
      <alignment horizontal="center" vertical="center" wrapText="1"/>
      <protection locked="0"/>
    </xf>
    <xf numFmtId="0" fontId="138" fillId="2" borderId="5" xfId="1" applyNumberFormat="1" applyFont="1" applyFill="1" applyBorder="1" applyAlignment="1">
      <alignment horizontal="center" vertical="center"/>
    </xf>
    <xf numFmtId="164" fontId="7" fillId="2" borderId="0" xfId="1" applyFont="1" applyFill="1" applyAlignment="1">
      <alignment horizontal="left" wrapText="1"/>
    </xf>
    <xf numFmtId="165" fontId="60" fillId="11" borderId="6" xfId="14" applyNumberFormat="1" applyFont="1" applyFill="1" applyBorder="1" applyAlignment="1" applyProtection="1">
      <alignment horizontal="center" vertical="center"/>
    </xf>
    <xf numFmtId="165" fontId="60" fillId="11" borderId="5" xfId="14" applyNumberFormat="1" applyFont="1" applyFill="1" applyBorder="1" applyAlignment="1" applyProtection="1">
      <alignment horizontal="center" vertical="center"/>
    </xf>
    <xf numFmtId="165" fontId="136" fillId="2" borderId="6" xfId="14" applyNumberFormat="1" applyFont="1" applyFill="1" applyBorder="1" applyAlignment="1" applyProtection="1">
      <alignment horizontal="center" vertical="center"/>
    </xf>
    <xf numFmtId="165" fontId="136" fillId="2" borderId="5" xfId="14" applyNumberFormat="1" applyFont="1" applyFill="1" applyBorder="1" applyAlignment="1" applyProtection="1">
      <alignment horizontal="center" vertical="center"/>
    </xf>
    <xf numFmtId="0" fontId="64" fillId="2" borderId="0" xfId="3" applyFont="1" applyFill="1" applyAlignment="1">
      <alignment horizontal="center" vertical="center"/>
    </xf>
    <xf numFmtId="0" fontId="15" fillId="4" borderId="15" xfId="3" applyFont="1" applyFill="1" applyBorder="1" applyAlignment="1" applyProtection="1">
      <alignment horizontal="left"/>
      <protection locked="0"/>
    </xf>
    <xf numFmtId="0" fontId="142" fillId="2" borderId="0" xfId="3" applyFont="1" applyFill="1" applyAlignment="1">
      <alignment horizontal="center" vertical="center" wrapText="1"/>
    </xf>
    <xf numFmtId="164" fontId="47" fillId="2" borderId="0" xfId="1" applyFont="1" applyFill="1" applyAlignment="1">
      <alignment horizontal="left" vertical="center" wrapText="1"/>
    </xf>
    <xf numFmtId="0" fontId="47" fillId="4" borderId="17" xfId="3" applyFont="1" applyFill="1" applyBorder="1" applyAlignment="1" applyProtection="1">
      <alignment horizontal="center" vertical="center" shrinkToFit="1"/>
      <protection locked="0"/>
    </xf>
    <xf numFmtId="0" fontId="47" fillId="4" borderId="18" xfId="3" applyFont="1" applyFill="1" applyBorder="1" applyAlignment="1" applyProtection="1">
      <alignment horizontal="center" vertical="center" shrinkToFit="1"/>
      <protection locked="0"/>
    </xf>
    <xf numFmtId="0" fontId="141" fillId="2" borderId="50" xfId="3" applyFont="1" applyFill="1" applyBorder="1" applyAlignment="1">
      <alignment horizontal="left" vertical="center" wrapText="1"/>
    </xf>
    <xf numFmtId="0" fontId="77" fillId="2" borderId="17" xfId="5" applyFont="1" applyFill="1" applyBorder="1" applyAlignment="1" applyProtection="1">
      <alignment horizontal="left"/>
    </xf>
    <xf numFmtId="0" fontId="77" fillId="2" borderId="9" xfId="5" applyFont="1" applyFill="1" applyBorder="1" applyAlignment="1" applyProtection="1">
      <alignment horizontal="left"/>
    </xf>
    <xf numFmtId="0" fontId="47" fillId="2" borderId="9" xfId="3" applyFont="1" applyFill="1" applyBorder="1" applyAlignment="1">
      <alignment horizontal="center" vertical="center" shrinkToFit="1"/>
    </xf>
    <xf numFmtId="0" fontId="47" fillId="2" borderId="18" xfId="3" applyFont="1" applyFill="1" applyBorder="1" applyAlignment="1">
      <alignment horizontal="center" vertical="center" shrinkToFit="1"/>
    </xf>
    <xf numFmtId="0" fontId="115" fillId="0" borderId="0" xfId="3" applyFont="1" applyAlignment="1">
      <alignment horizontal="center" vertical="center" wrapText="1"/>
    </xf>
    <xf numFmtId="0" fontId="23" fillId="2" borderId="0" xfId="3" applyFont="1" applyFill="1" applyAlignment="1">
      <alignment horizontal="center"/>
    </xf>
    <xf numFmtId="0" fontId="67" fillId="2" borderId="0" xfId="3" applyFont="1" applyFill="1" applyAlignment="1">
      <alignment horizontal="center"/>
    </xf>
    <xf numFmtId="0" fontId="47" fillId="4" borderId="7" xfId="3" applyFont="1" applyFill="1" applyBorder="1" applyAlignment="1" applyProtection="1">
      <alignment horizontal="center" vertical="center" shrinkToFit="1"/>
      <protection locked="0"/>
    </xf>
    <xf numFmtId="0" fontId="47" fillId="4" borderId="11" xfId="3" applyFont="1" applyFill="1" applyBorder="1" applyAlignment="1" applyProtection="1">
      <alignment horizontal="center" vertical="center" shrinkToFit="1"/>
      <protection locked="0"/>
    </xf>
    <xf numFmtId="0" fontId="47" fillId="4" borderId="7" xfId="3" applyFont="1" applyFill="1" applyBorder="1" applyAlignment="1" applyProtection="1">
      <alignment horizontal="center" vertical="center" wrapText="1" shrinkToFit="1"/>
      <protection locked="0"/>
    </xf>
    <xf numFmtId="0" fontId="47" fillId="4" borderId="11" xfId="3" applyFont="1" applyFill="1" applyBorder="1" applyAlignment="1" applyProtection="1">
      <alignment horizontal="center" vertical="center" wrapText="1" shrinkToFit="1"/>
      <protection locked="0"/>
    </xf>
    <xf numFmtId="0" fontId="47" fillId="4" borderId="13" xfId="3" applyFont="1" applyFill="1" applyBorder="1" applyAlignment="1" applyProtection="1">
      <alignment horizontal="center" vertical="center" wrapText="1" shrinkToFit="1"/>
      <protection locked="0"/>
    </xf>
    <xf numFmtId="0" fontId="47" fillId="4" borderId="12" xfId="3" applyFont="1" applyFill="1" applyBorder="1" applyAlignment="1" applyProtection="1">
      <alignment horizontal="center" vertical="center" wrapText="1" shrinkToFit="1"/>
      <protection locked="0"/>
    </xf>
    <xf numFmtId="0" fontId="47" fillId="4" borderId="8" xfId="3" applyFont="1" applyFill="1" applyBorder="1" applyAlignment="1" applyProtection="1">
      <alignment horizontal="center" vertical="center" wrapText="1" shrinkToFit="1"/>
      <protection locked="0"/>
    </xf>
    <xf numFmtId="0" fontId="47" fillId="4" borderId="14" xfId="3" applyFont="1" applyFill="1" applyBorder="1" applyAlignment="1" applyProtection="1">
      <alignment horizontal="center" vertical="center" wrapText="1" shrinkToFit="1"/>
      <protection locked="0"/>
    </xf>
    <xf numFmtId="14" fontId="139" fillId="4" borderId="5" xfId="1" applyNumberFormat="1" applyFont="1" applyFill="1" applyBorder="1" applyAlignment="1" applyProtection="1">
      <alignment horizontal="center"/>
      <protection locked="0"/>
    </xf>
    <xf numFmtId="0" fontId="139" fillId="4" borderId="5" xfId="1" applyNumberFormat="1" applyFont="1" applyFill="1" applyBorder="1" applyAlignment="1" applyProtection="1">
      <alignment horizontal="center"/>
      <protection locked="0"/>
    </xf>
    <xf numFmtId="0" fontId="139" fillId="2" borderId="0" xfId="1" applyNumberFormat="1" applyFont="1" applyFill="1" applyAlignment="1">
      <alignment horizontal="right" indent="1" shrinkToFit="1"/>
    </xf>
    <xf numFmtId="0" fontId="15" fillId="4" borderId="15" xfId="9" applyFont="1" applyFill="1" applyBorder="1" applyAlignment="1" applyProtection="1">
      <alignment horizontal="left"/>
      <protection locked="0"/>
    </xf>
    <xf numFmtId="0" fontId="51" fillId="4" borderId="15" xfId="9" applyFont="1" applyFill="1" applyBorder="1" applyAlignment="1" applyProtection="1">
      <alignment horizontal="left"/>
      <protection locked="0"/>
    </xf>
    <xf numFmtId="14" fontId="51" fillId="4" borderId="15" xfId="9" applyNumberFormat="1" applyFont="1" applyFill="1" applyBorder="1" applyAlignment="1" applyProtection="1">
      <alignment horizontal="center"/>
      <protection locked="0"/>
    </xf>
    <xf numFmtId="0" fontId="51" fillId="3" borderId="15" xfId="9" applyFont="1" applyFill="1" applyBorder="1" applyAlignment="1">
      <alignment horizontal="center"/>
    </xf>
    <xf numFmtId="0" fontId="69" fillId="7" borderId="0" xfId="4" applyNumberFormat="1" applyFont="1" applyFill="1" applyAlignment="1">
      <alignment horizontal="left" shrinkToFit="1"/>
    </xf>
    <xf numFmtId="0" fontId="68" fillId="7" borderId="0" xfId="4" applyNumberFormat="1" applyFont="1" applyFill="1" applyAlignment="1">
      <alignment horizontal="right"/>
    </xf>
    <xf numFmtId="0" fontId="69" fillId="7" borderId="0" xfId="4" applyNumberFormat="1" applyFont="1" applyFill="1" applyAlignment="1">
      <alignment horizontal="left" indent="1" shrinkToFit="1"/>
    </xf>
    <xf numFmtId="0" fontId="80" fillId="2" borderId="10" xfId="5" applyFont="1" applyFill="1" applyBorder="1" applyAlignment="1" applyProtection="1">
      <alignment horizontal="left"/>
    </xf>
    <xf numFmtId="0" fontId="69" fillId="7" borderId="0" xfId="1" applyNumberFormat="1" applyFont="1" applyFill="1" applyAlignment="1">
      <alignment horizontal="left" shrinkToFit="1"/>
    </xf>
    <xf numFmtId="0" fontId="141" fillId="2" borderId="50" xfId="3" applyFont="1" applyFill="1" applyBorder="1" applyAlignment="1">
      <alignment horizontal="left" vertical="center" shrinkToFit="1"/>
    </xf>
    <xf numFmtId="0" fontId="52" fillId="2" borderId="0" xfId="1" applyNumberFormat="1" applyFont="1" applyFill="1" applyAlignment="1">
      <alignment shrinkToFit="1"/>
    </xf>
    <xf numFmtId="0" fontId="141" fillId="2" borderId="6" xfId="3" applyFont="1" applyFill="1" applyBorder="1" applyAlignment="1">
      <alignment horizontal="left" vertical="center" wrapText="1"/>
    </xf>
    <xf numFmtId="0" fontId="141" fillId="2" borderId="0" xfId="3" applyFont="1" applyFill="1" applyAlignment="1">
      <alignment horizontal="left" vertical="center" wrapText="1"/>
    </xf>
    <xf numFmtId="0" fontId="141" fillId="2" borderId="5" xfId="3" applyFont="1" applyFill="1" applyBorder="1" applyAlignment="1">
      <alignment horizontal="left" vertical="center" wrapText="1"/>
    </xf>
    <xf numFmtId="0" fontId="47" fillId="4" borderId="9" xfId="0" applyFont="1" applyFill="1" applyBorder="1" applyAlignment="1" applyProtection="1">
      <alignment horizontal="center" shrinkToFit="1"/>
      <protection locked="0"/>
    </xf>
    <xf numFmtId="0" fontId="47" fillId="4" borderId="6" xfId="0" applyFont="1" applyFill="1" applyBorder="1" applyAlignment="1" applyProtection="1">
      <alignment horizontal="center" shrinkToFit="1"/>
      <protection locked="0"/>
    </xf>
    <xf numFmtId="0" fontId="47" fillId="4" borderId="0" xfId="0" applyFont="1" applyFill="1" applyAlignment="1" applyProtection="1">
      <alignment horizontal="center" shrinkToFit="1"/>
      <protection locked="0"/>
    </xf>
    <xf numFmtId="0" fontId="47" fillId="2" borderId="0" xfId="0" applyFont="1" applyFill="1" applyAlignment="1">
      <alignment shrinkToFit="1"/>
    </xf>
    <xf numFmtId="164" fontId="47" fillId="2" borderId="0" xfId="1" applyFont="1" applyFill="1" applyAlignment="1">
      <alignment horizontal="left" wrapText="1" shrinkToFit="1"/>
    </xf>
    <xf numFmtId="164" fontId="47" fillId="2" borderId="0" xfId="1" applyFont="1" applyFill="1" applyAlignment="1">
      <alignment horizontal="left" shrinkToFit="1"/>
    </xf>
    <xf numFmtId="164" fontId="47" fillId="3" borderId="0" xfId="1" applyFont="1" applyFill="1" applyAlignment="1">
      <alignment horizontal="left" shrinkToFit="1"/>
    </xf>
    <xf numFmtId="0" fontId="47" fillId="2" borderId="0" xfId="0" applyFont="1" applyFill="1" applyAlignment="1">
      <alignment horizontal="left"/>
    </xf>
    <xf numFmtId="164" fontId="47" fillId="4" borderId="9" xfId="1" applyFont="1" applyFill="1" applyBorder="1" applyAlignment="1" applyProtection="1">
      <alignment horizontal="center" shrinkToFit="1"/>
      <protection locked="0"/>
    </xf>
    <xf numFmtId="164" fontId="214" fillId="2" borderId="0" xfId="1" applyFont="1" applyFill="1" applyAlignment="1">
      <alignment horizontal="left"/>
    </xf>
    <xf numFmtId="0" fontId="47" fillId="4" borderId="9" xfId="9" applyFont="1" applyFill="1" applyBorder="1" applyAlignment="1" applyProtection="1">
      <alignment horizontal="center" vertical="center" shrinkToFit="1"/>
      <protection locked="0"/>
    </xf>
    <xf numFmtId="0" fontId="51" fillId="2" borderId="0" xfId="9" applyFont="1" applyFill="1" applyAlignment="1">
      <alignment horizontal="right" wrapText="1" shrinkToFit="1"/>
    </xf>
    <xf numFmtId="0" fontId="51" fillId="2" borderId="0" xfId="9" applyFont="1" applyFill="1" applyAlignment="1">
      <alignment horizontal="right" shrinkToFit="1"/>
    </xf>
    <xf numFmtId="0" fontId="47" fillId="4" borderId="9" xfId="9" applyFont="1" applyFill="1" applyBorder="1" applyAlignment="1" applyProtection="1">
      <alignment horizontal="center" shrinkToFit="1"/>
      <protection locked="0"/>
    </xf>
    <xf numFmtId="0" fontId="51" fillId="2" borderId="0" xfId="9" applyFont="1" applyFill="1" applyAlignment="1">
      <alignment horizontal="right" vertical="center" wrapText="1" shrinkToFit="1"/>
    </xf>
    <xf numFmtId="164" fontId="47" fillId="2" borderId="0" xfId="1" applyFont="1" applyFill="1" applyAlignment="1">
      <alignment horizontal="right" indent="1" shrinkToFit="1"/>
    </xf>
    <xf numFmtId="164" fontId="47" fillId="4" borderId="5" xfId="1" applyFont="1" applyFill="1" applyBorder="1" applyAlignment="1" applyProtection="1">
      <alignment horizontal="center" vertical="center" wrapText="1" shrinkToFit="1"/>
      <protection locked="0"/>
    </xf>
    <xf numFmtId="164" fontId="47" fillId="4" borderId="9" xfId="1" applyFont="1" applyFill="1" applyBorder="1" applyAlignment="1" applyProtection="1">
      <alignment horizontal="center" vertical="center" wrapText="1" shrinkToFit="1"/>
      <protection locked="0"/>
    </xf>
    <xf numFmtId="164" fontId="47" fillId="4" borderId="5" xfId="1" applyFont="1" applyFill="1" applyBorder="1" applyAlignment="1" applyProtection="1">
      <alignment horizontal="center" shrinkToFit="1"/>
      <protection locked="0"/>
    </xf>
    <xf numFmtId="166" fontId="79" fillId="2" borderId="0" xfId="1" applyNumberFormat="1" applyFont="1" applyFill="1" applyAlignment="1">
      <alignment horizontal="center" shrinkToFit="1"/>
    </xf>
    <xf numFmtId="166" fontId="47" fillId="3" borderId="5" xfId="1" applyNumberFormat="1" applyFont="1" applyFill="1" applyBorder="1" applyAlignment="1">
      <alignment horizontal="center"/>
    </xf>
    <xf numFmtId="166" fontId="47" fillId="2" borderId="0" xfId="9" applyNumberFormat="1" applyFont="1" applyFill="1" applyAlignment="1">
      <alignment horizontal="center" shrinkToFit="1"/>
    </xf>
    <xf numFmtId="0" fontId="47" fillId="0" borderId="0" xfId="9" applyFont="1" applyAlignment="1">
      <alignment horizontal="left" shrinkToFit="1"/>
    </xf>
    <xf numFmtId="0" fontId="47" fillId="4" borderId="5" xfId="9" applyFont="1" applyFill="1" applyBorder="1" applyAlignment="1" applyProtection="1">
      <alignment horizontal="left" vertical="center" wrapText="1" indent="1" shrinkToFit="1"/>
      <protection locked="0"/>
    </xf>
    <xf numFmtId="164" fontId="47" fillId="4" borderId="0" xfId="1" applyFont="1" applyFill="1" applyAlignment="1" applyProtection="1">
      <alignment horizontal="left" vertical="center" wrapText="1"/>
      <protection locked="0"/>
    </xf>
    <xf numFmtId="0" fontId="47" fillId="2" borderId="9" xfId="9" applyFont="1" applyFill="1" applyBorder="1" applyAlignment="1">
      <alignment horizontal="left" shrinkToFit="1"/>
    </xf>
    <xf numFmtId="1" fontId="47" fillId="4" borderId="5" xfId="0" applyNumberFormat="1" applyFont="1" applyFill="1" applyBorder="1" applyAlignment="1" applyProtection="1">
      <alignment horizontal="center" shrinkToFit="1"/>
      <protection locked="0"/>
    </xf>
    <xf numFmtId="1" fontId="47" fillId="4" borderId="9" xfId="0" applyNumberFormat="1" applyFont="1" applyFill="1" applyBorder="1" applyAlignment="1" applyProtection="1">
      <alignment horizontal="center" shrinkToFit="1"/>
      <protection locked="0"/>
    </xf>
    <xf numFmtId="0" fontId="47" fillId="4" borderId="5" xfId="0" applyFont="1" applyFill="1" applyBorder="1" applyAlignment="1" applyProtection="1">
      <alignment horizontal="center" shrinkToFit="1"/>
      <protection locked="0"/>
    </xf>
    <xf numFmtId="164" fontId="47" fillId="2" borderId="0" xfId="1" applyFont="1" applyFill="1" applyAlignment="1">
      <alignment horizontal="left" vertical="center" wrapText="1" shrinkToFit="1" readingOrder="1"/>
    </xf>
    <xf numFmtId="0" fontId="47" fillId="4" borderId="9" xfId="9" applyFont="1" applyFill="1" applyBorder="1" applyAlignment="1" applyProtection="1">
      <alignment horizontal="left" shrinkToFit="1"/>
      <protection locked="0"/>
    </xf>
    <xf numFmtId="0" fontId="47" fillId="0" borderId="9" xfId="9" applyFont="1" applyBorder="1" applyAlignment="1">
      <alignment horizontal="center" shrinkToFit="1"/>
    </xf>
    <xf numFmtId="0" fontId="47" fillId="2" borderId="9" xfId="9" applyFont="1" applyFill="1" applyBorder="1" applyAlignment="1">
      <alignment horizontal="center" shrinkToFit="1"/>
    </xf>
    <xf numFmtId="0" fontId="47" fillId="2" borderId="0" xfId="9" applyFont="1" applyFill="1" applyAlignment="1">
      <alignment horizontal="left" shrinkToFit="1"/>
    </xf>
    <xf numFmtId="164" fontId="96" fillId="2" borderId="0" xfId="1" applyFont="1" applyFill="1" applyAlignment="1">
      <alignment horizontal="left" vertical="top" wrapText="1"/>
    </xf>
    <xf numFmtId="6" fontId="43" fillId="2" borderId="5" xfId="1" applyNumberFormat="1" applyFont="1" applyFill="1" applyBorder="1" applyAlignment="1">
      <alignment horizontal="center" vertical="center"/>
    </xf>
    <xf numFmtId="165" fontId="55" fillId="2" borderId="5" xfId="7" applyNumberFormat="1" applyFont="1" applyFill="1" applyBorder="1" applyAlignment="1" applyProtection="1">
      <alignment horizontal="center" vertical="center"/>
    </xf>
    <xf numFmtId="6" fontId="43" fillId="2" borderId="6" xfId="1" applyNumberFormat="1" applyFont="1" applyFill="1" applyBorder="1" applyAlignment="1">
      <alignment horizontal="center" vertical="center"/>
    </xf>
    <xf numFmtId="165" fontId="55" fillId="2" borderId="6" xfId="14" applyNumberFormat="1" applyFont="1" applyFill="1" applyBorder="1" applyAlignment="1" applyProtection="1">
      <alignment horizontal="center" vertical="center"/>
    </xf>
    <xf numFmtId="6" fontId="43" fillId="2" borderId="0" xfId="1" applyNumberFormat="1" applyFont="1" applyFill="1" applyAlignment="1">
      <alignment horizontal="center" vertical="center"/>
    </xf>
    <xf numFmtId="165" fontId="55" fillId="2" borderId="0" xfId="7" applyNumberFormat="1" applyFont="1" applyFill="1" applyBorder="1" applyAlignment="1" applyProtection="1">
      <alignment horizontal="center" vertical="center"/>
    </xf>
    <xf numFmtId="0" fontId="47" fillId="2" borderId="0" xfId="9" applyFont="1" applyFill="1" applyAlignment="1">
      <alignment horizontal="center" shrinkToFit="1"/>
    </xf>
    <xf numFmtId="0" fontId="125" fillId="4" borderId="9" xfId="12" applyFill="1" applyBorder="1" applyAlignment="1" applyProtection="1">
      <alignment horizontal="center" shrinkToFit="1"/>
      <protection locked="0"/>
    </xf>
    <xf numFmtId="0" fontId="47" fillId="2" borderId="0" xfId="9" applyFont="1" applyFill="1" applyAlignment="1">
      <alignment horizontal="left" indent="1" shrinkToFit="1"/>
    </xf>
    <xf numFmtId="0" fontId="47" fillId="0" borderId="5" xfId="9" applyFont="1" applyBorder="1" applyAlignment="1">
      <alignment horizontal="left" shrinkToFit="1"/>
    </xf>
    <xf numFmtId="0" fontId="47" fillId="4" borderId="5" xfId="9" applyFont="1" applyFill="1" applyBorder="1" applyAlignment="1" applyProtection="1">
      <alignment horizontal="left" shrinkToFit="1"/>
      <protection locked="0"/>
    </xf>
    <xf numFmtId="0" fontId="47" fillId="2" borderId="5" xfId="9" applyFont="1" applyFill="1" applyBorder="1" applyAlignment="1">
      <alignment horizontal="center" shrinkToFit="1"/>
    </xf>
    <xf numFmtId="164" fontId="93" fillId="2" borderId="0" xfId="5" applyNumberFormat="1" applyFont="1" applyFill="1" applyAlignment="1" applyProtection="1">
      <alignment horizontal="left" vertical="top" indent="4" shrinkToFit="1"/>
    </xf>
    <xf numFmtId="164" fontId="47" fillId="2" borderId="0" xfId="1" applyFont="1" applyFill="1" applyAlignment="1">
      <alignment horizontal="center" shrinkToFit="1"/>
    </xf>
    <xf numFmtId="164" fontId="28" fillId="3" borderId="0" xfId="1" applyFont="1" applyFill="1" applyAlignment="1">
      <alignment horizontal="left" vertical="center" wrapText="1"/>
    </xf>
    <xf numFmtId="164" fontId="28" fillId="3" borderId="5" xfId="1" applyFont="1" applyFill="1" applyBorder="1" applyAlignment="1">
      <alignment horizontal="left" vertical="center" wrapText="1"/>
    </xf>
    <xf numFmtId="0" fontId="50" fillId="2" borderId="5" xfId="1" applyNumberFormat="1" applyFont="1" applyFill="1" applyBorder="1" applyAlignment="1">
      <alignment horizontal="center"/>
    </xf>
    <xf numFmtId="0" fontId="184" fillId="2" borderId="5" xfId="1" applyNumberFormat="1" applyFont="1" applyFill="1" applyBorder="1" applyAlignment="1">
      <alignment horizontal="center" wrapText="1"/>
    </xf>
    <xf numFmtId="169" fontId="47" fillId="4" borderId="5" xfId="1" applyNumberFormat="1" applyFont="1" applyFill="1" applyBorder="1" applyAlignment="1" applyProtection="1">
      <alignment horizontal="center" vertical="center"/>
      <protection locked="0"/>
    </xf>
    <xf numFmtId="164" fontId="95" fillId="2" borderId="0" xfId="1" applyFont="1" applyFill="1" applyAlignment="1">
      <alignment horizontal="left" vertical="center" wrapText="1"/>
    </xf>
    <xf numFmtId="169" fontId="47" fillId="4" borderId="9" xfId="1" applyNumberFormat="1" applyFont="1" applyFill="1" applyBorder="1" applyAlignment="1" applyProtection="1">
      <alignment horizontal="center" vertical="center"/>
      <protection locked="0"/>
    </xf>
    <xf numFmtId="164" fontId="61" fillId="2" borderId="0" xfId="1" quotePrefix="1" applyFont="1" applyFill="1" applyAlignment="1">
      <alignment horizontal="center" vertical="center"/>
    </xf>
    <xf numFmtId="166" fontId="60" fillId="2" borderId="0" xfId="1" applyNumberFormat="1" applyFont="1" applyFill="1" applyAlignment="1">
      <alignment horizontal="center" vertical="center"/>
    </xf>
    <xf numFmtId="164" fontId="47" fillId="2" borderId="6" xfId="1" applyFont="1" applyFill="1" applyBorder="1" applyAlignment="1">
      <alignment horizontal="center" vertical="center"/>
    </xf>
    <xf numFmtId="164" fontId="47" fillId="2" borderId="0" xfId="1" applyFont="1" applyFill="1" applyAlignment="1">
      <alignment horizontal="center" vertical="center"/>
    </xf>
    <xf numFmtId="0" fontId="47" fillId="4" borderId="0" xfId="9" applyFont="1" applyFill="1" applyAlignment="1" applyProtection="1">
      <alignment horizontal="left" vertical="center" wrapText="1" indent="1"/>
      <protection locked="0"/>
    </xf>
    <xf numFmtId="164" fontId="45" fillId="2" borderId="0" xfId="4" applyFont="1" applyFill="1" applyAlignment="1">
      <alignment horizontal="left" vertical="center" wrapText="1" indent="12"/>
    </xf>
    <xf numFmtId="14" fontId="51" fillId="4" borderId="5" xfId="1" applyNumberFormat="1" applyFont="1" applyFill="1" applyBorder="1" applyAlignment="1" applyProtection="1">
      <alignment horizontal="center" shrinkToFit="1"/>
      <protection locked="0"/>
    </xf>
    <xf numFmtId="49" fontId="51" fillId="4" borderId="9" xfId="1" applyNumberFormat="1" applyFont="1" applyFill="1" applyBorder="1" applyAlignment="1" applyProtection="1">
      <alignment horizontal="center" shrinkToFit="1"/>
      <protection locked="0"/>
    </xf>
    <xf numFmtId="0" fontId="47" fillId="4" borderId="5" xfId="9" applyFont="1" applyFill="1" applyBorder="1" applyAlignment="1" applyProtection="1">
      <alignment horizontal="left" vertical="center" indent="1" shrinkToFit="1"/>
      <protection locked="0"/>
    </xf>
    <xf numFmtId="0" fontId="47" fillId="2" borderId="5" xfId="9" applyFont="1" applyFill="1" applyBorder="1" applyAlignment="1">
      <alignment horizontal="right" vertical="center" shrinkToFit="1"/>
    </xf>
    <xf numFmtId="0" fontId="47" fillId="2" borderId="0" xfId="9" applyFont="1" applyFill="1" applyAlignment="1">
      <alignment horizontal="center" vertical="center" shrinkToFit="1"/>
    </xf>
    <xf numFmtId="164" fontId="61" fillId="3" borderId="0" xfId="1" applyFont="1" applyFill="1" applyAlignment="1">
      <alignment horizontal="center" shrinkToFit="1"/>
    </xf>
    <xf numFmtId="49" fontId="47" fillId="4" borderId="5" xfId="1" applyNumberFormat="1" applyFont="1" applyFill="1" applyBorder="1" applyAlignment="1" applyProtection="1">
      <alignment horizontal="center"/>
      <protection locked="0"/>
    </xf>
    <xf numFmtId="0" fontId="47" fillId="4" borderId="9" xfId="9" applyFont="1" applyFill="1" applyBorder="1" applyAlignment="1" applyProtection="1">
      <alignment horizontal="left" vertical="center" indent="1" shrinkToFit="1"/>
      <protection locked="0"/>
    </xf>
    <xf numFmtId="0" fontId="47" fillId="2" borderId="9" xfId="9" applyFont="1" applyFill="1" applyBorder="1" applyAlignment="1">
      <alignment horizontal="center" vertical="center" shrinkToFit="1"/>
    </xf>
    <xf numFmtId="0" fontId="47" fillId="4" borderId="5" xfId="9" applyFont="1" applyFill="1" applyBorder="1" applyAlignment="1" applyProtection="1">
      <alignment horizontal="center" shrinkToFit="1"/>
      <protection locked="0"/>
    </xf>
    <xf numFmtId="0" fontId="39" fillId="2" borderId="6" xfId="9" applyFont="1" applyFill="1" applyBorder="1" applyAlignment="1">
      <alignment horizontal="right" vertical="center" wrapText="1" shrinkToFit="1"/>
    </xf>
    <xf numFmtId="164" fontId="79" fillId="2" borderId="0" xfId="1" applyFont="1" applyFill="1" applyAlignment="1">
      <alignment horizontal="center" shrinkToFit="1"/>
    </xf>
    <xf numFmtId="3" fontId="79" fillId="2" borderId="0" xfId="1" applyNumberFormat="1" applyFont="1" applyFill="1" applyAlignment="1">
      <alignment horizontal="center" shrinkToFit="1"/>
    </xf>
    <xf numFmtId="166" fontId="124" fillId="4" borderId="6" xfId="0" applyNumberFormat="1" applyFont="1" applyFill="1" applyBorder="1" applyAlignment="1" applyProtection="1">
      <alignment horizontal="center" vertical="center" wrapText="1"/>
      <protection locked="0"/>
    </xf>
    <xf numFmtId="166" fontId="124" fillId="4" borderId="0" xfId="0" applyNumberFormat="1" applyFont="1" applyFill="1" applyAlignment="1" applyProtection="1">
      <alignment horizontal="center" vertical="center" wrapText="1"/>
      <protection locked="0"/>
    </xf>
    <xf numFmtId="166" fontId="124" fillId="4" borderId="27" xfId="0" applyNumberFormat="1" applyFont="1" applyFill="1" applyBorder="1" applyAlignment="1" applyProtection="1">
      <alignment horizontal="center" vertical="center" wrapText="1"/>
      <protection locked="0"/>
    </xf>
    <xf numFmtId="0" fontId="54" fillId="4" borderId="45" xfId="0" applyFont="1" applyFill="1" applyBorder="1" applyAlignment="1" applyProtection="1">
      <alignment horizontal="left" vertical="center" wrapText="1" indent="1"/>
      <protection locked="0"/>
    </xf>
    <xf numFmtId="0" fontId="54" fillId="4" borderId="46" xfId="0" applyFont="1" applyFill="1" applyBorder="1" applyAlignment="1" applyProtection="1">
      <alignment horizontal="left" vertical="center" wrapText="1" indent="1"/>
      <protection locked="0"/>
    </xf>
    <xf numFmtId="0" fontId="54" fillId="4" borderId="9" xfId="0" applyFont="1" applyFill="1" applyBorder="1" applyAlignment="1" applyProtection="1">
      <alignment horizontal="left" vertical="center" wrapText="1" indent="1"/>
      <protection locked="0"/>
    </xf>
    <xf numFmtId="0" fontId="54" fillId="4" borderId="18" xfId="0" applyFont="1" applyFill="1" applyBorder="1" applyAlignment="1" applyProtection="1">
      <alignment horizontal="left" vertical="center" wrapText="1" indent="1"/>
      <protection locked="0"/>
    </xf>
    <xf numFmtId="0" fontId="54" fillId="4" borderId="35" xfId="0" applyFont="1" applyFill="1" applyBorder="1" applyAlignment="1" applyProtection="1">
      <alignment horizontal="left" vertical="center" wrapText="1" indent="1"/>
      <protection locked="0"/>
    </xf>
    <xf numFmtId="0" fontId="54" fillId="4" borderId="44" xfId="0" applyFont="1" applyFill="1" applyBorder="1" applyAlignment="1" applyProtection="1">
      <alignment horizontal="left" vertical="center" wrapText="1" indent="1"/>
      <protection locked="0"/>
    </xf>
    <xf numFmtId="166" fontId="124" fillId="2" borderId="26" xfId="0" applyNumberFormat="1" applyFont="1" applyFill="1" applyBorder="1" applyAlignment="1">
      <alignment horizontal="center" vertical="center" wrapText="1"/>
    </xf>
    <xf numFmtId="166" fontId="124" fillId="2" borderId="0" xfId="0" applyNumberFormat="1" applyFont="1" applyFill="1" applyAlignment="1">
      <alignment horizontal="center" vertical="center" wrapText="1"/>
    </xf>
    <xf numFmtId="0" fontId="129" fillId="2" borderId="0" xfId="0" applyFont="1" applyFill="1" applyAlignment="1">
      <alignment horizontal="left" vertical="center" wrapText="1"/>
    </xf>
    <xf numFmtId="0" fontId="54" fillId="4" borderId="37" xfId="0" applyFont="1" applyFill="1" applyBorder="1" applyAlignment="1" applyProtection="1">
      <alignment horizontal="left" vertical="center" wrapText="1" indent="1"/>
      <protection locked="0"/>
    </xf>
    <xf numFmtId="0" fontId="54" fillId="4" borderId="38" xfId="0" applyFont="1" applyFill="1" applyBorder="1" applyAlignment="1" applyProtection="1">
      <alignment horizontal="left" vertical="center" wrapText="1" indent="1"/>
      <protection locked="0"/>
    </xf>
    <xf numFmtId="0" fontId="129" fillId="2" borderId="26" xfId="0" applyFont="1" applyFill="1" applyBorder="1" applyAlignment="1">
      <alignment horizontal="left" vertical="center" wrapText="1"/>
    </xf>
    <xf numFmtId="0" fontId="129" fillId="2" borderId="27" xfId="0" applyFont="1" applyFill="1" applyBorder="1" applyAlignment="1">
      <alignment horizontal="left" vertical="center" wrapText="1"/>
    </xf>
    <xf numFmtId="166" fontId="54" fillId="4" borderId="48" xfId="0" applyNumberFormat="1" applyFont="1" applyFill="1" applyBorder="1" applyAlignment="1" applyProtection="1">
      <alignment horizontal="center" vertical="center" wrapText="1"/>
      <protection locked="0"/>
    </xf>
    <xf numFmtId="166" fontId="54" fillId="4" borderId="42" xfId="0" applyNumberFormat="1" applyFont="1" applyFill="1" applyBorder="1" applyAlignment="1" applyProtection="1">
      <alignment horizontal="center" vertical="center" wrapText="1"/>
      <protection locked="0"/>
    </xf>
    <xf numFmtId="0" fontId="46" fillId="7" borderId="0" xfId="1" applyNumberFormat="1" applyFont="1" applyFill="1" applyAlignment="1">
      <alignment horizontal="left" shrinkToFit="1"/>
    </xf>
    <xf numFmtId="0" fontId="54" fillId="4" borderId="26" xfId="0" applyFont="1" applyFill="1" applyBorder="1" applyAlignment="1" applyProtection="1">
      <alignment horizontal="left" vertical="center" wrapText="1" indent="1"/>
      <protection locked="0"/>
    </xf>
    <xf numFmtId="0" fontId="54" fillId="4" borderId="49" xfId="0" applyFont="1" applyFill="1" applyBorder="1" applyAlignment="1" applyProtection="1">
      <alignment horizontal="left" vertical="center" wrapText="1" indent="1"/>
      <protection locked="0"/>
    </xf>
    <xf numFmtId="0" fontId="0" fillId="2" borderId="0" xfId="0" applyFill="1" applyAlignment="1">
      <alignment horizontal="left" vertical="center" wrapText="1" indent="2"/>
    </xf>
    <xf numFmtId="0" fontId="44" fillId="2" borderId="0" xfId="3" applyFont="1" applyFill="1" applyAlignment="1">
      <alignment horizontal="center" vertical="center"/>
    </xf>
    <xf numFmtId="0" fontId="193" fillId="2" borderId="0" xfId="0" applyFont="1" applyFill="1" applyAlignment="1">
      <alignment horizontal="center" vertical="top" wrapText="1"/>
    </xf>
    <xf numFmtId="0" fontId="77" fillId="2" borderId="0" xfId="0" applyFont="1" applyFill="1" applyAlignment="1">
      <alignment horizontal="center" vertical="center" wrapText="1"/>
    </xf>
    <xf numFmtId="166" fontId="54" fillId="4" borderId="7" xfId="0" applyNumberFormat="1" applyFont="1" applyFill="1" applyBorder="1" applyAlignment="1" applyProtection="1">
      <alignment horizontal="center" vertical="center" wrapText="1"/>
      <protection locked="0"/>
    </xf>
    <xf numFmtId="166" fontId="54" fillId="4" borderId="13" xfId="0" applyNumberFormat="1" applyFont="1" applyFill="1" applyBorder="1" applyAlignment="1" applyProtection="1">
      <alignment horizontal="center" vertical="center" wrapText="1"/>
      <protection locked="0"/>
    </xf>
    <xf numFmtId="0" fontId="11" fillId="5" borderId="35"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54" fillId="4" borderId="27" xfId="0" applyFont="1" applyFill="1" applyBorder="1" applyAlignment="1" applyProtection="1">
      <alignment horizontal="left" vertical="center" wrapText="1" indent="1"/>
      <protection locked="0"/>
    </xf>
    <xf numFmtId="0" fontId="54" fillId="4" borderId="41" xfId="0" applyFont="1" applyFill="1" applyBorder="1" applyAlignment="1" applyProtection="1">
      <alignment horizontal="left" vertical="center" wrapText="1" indent="1"/>
      <protection locked="0"/>
    </xf>
    <xf numFmtId="0" fontId="54" fillId="4" borderId="6" xfId="0" applyFont="1" applyFill="1" applyBorder="1" applyAlignment="1" applyProtection="1">
      <alignment horizontal="left" vertical="center" wrapText="1" indent="1"/>
      <protection locked="0"/>
    </xf>
    <xf numFmtId="0" fontId="54" fillId="4" borderId="11" xfId="0" applyFont="1" applyFill="1" applyBorder="1" applyAlignment="1" applyProtection="1">
      <alignment horizontal="left" vertical="center" wrapText="1" indent="1"/>
      <protection locked="0"/>
    </xf>
    <xf numFmtId="0" fontId="54" fillId="4" borderId="0" xfId="0" applyFont="1" applyFill="1" applyAlignment="1" applyProtection="1">
      <alignment horizontal="left" vertical="center" wrapText="1" indent="1"/>
      <protection locked="0"/>
    </xf>
    <xf numFmtId="0" fontId="54" fillId="4" borderId="12" xfId="0" applyFont="1" applyFill="1" applyBorder="1" applyAlignment="1" applyProtection="1">
      <alignment horizontal="left" vertical="center" wrapText="1" indent="1"/>
      <protection locked="0"/>
    </xf>
    <xf numFmtId="166" fontId="0" fillId="4" borderId="3" xfId="0" applyNumberFormat="1" applyFill="1" applyBorder="1" applyAlignment="1" applyProtection="1">
      <alignment horizontal="center" shrinkToFit="1"/>
      <protection locked="0"/>
    </xf>
    <xf numFmtId="166" fontId="134" fillId="4" borderId="5" xfId="0" applyNumberFormat="1" applyFont="1" applyFill="1" applyBorder="1" applyAlignment="1" applyProtection="1">
      <alignment horizontal="left" indent="2" shrinkToFit="1"/>
      <protection locked="0"/>
    </xf>
    <xf numFmtId="0" fontId="51" fillId="4" borderId="55" xfId="1" applyNumberFormat="1" applyFont="1" applyFill="1" applyBorder="1" applyAlignment="1" applyProtection="1">
      <alignment horizontal="left" vertical="top" wrapText="1"/>
      <protection locked="0"/>
    </xf>
    <xf numFmtId="0" fontId="51" fillId="4" borderId="56" xfId="1" applyNumberFormat="1" applyFont="1" applyFill="1" applyBorder="1" applyAlignment="1" applyProtection="1">
      <alignment horizontal="left" vertical="top" wrapText="1"/>
      <protection locked="0"/>
    </xf>
    <xf numFmtId="0" fontId="51" fillId="4" borderId="57" xfId="1" applyNumberFormat="1" applyFont="1" applyFill="1" applyBorder="1" applyAlignment="1" applyProtection="1">
      <alignment horizontal="left" vertical="top" wrapText="1"/>
      <protection locked="0"/>
    </xf>
    <xf numFmtId="0" fontId="51" fillId="4" borderId="58" xfId="1" applyNumberFormat="1" applyFont="1" applyFill="1" applyBorder="1" applyAlignment="1" applyProtection="1">
      <alignment horizontal="left" vertical="top" wrapText="1"/>
      <protection locked="0"/>
    </xf>
    <xf numFmtId="0" fontId="51" fillId="4" borderId="0" xfId="1" applyNumberFormat="1" applyFont="1" applyFill="1" applyAlignment="1" applyProtection="1">
      <alignment horizontal="left" vertical="top" wrapText="1"/>
      <protection locked="0"/>
    </xf>
    <xf numFmtId="0" fontId="51" fillId="4" borderId="59" xfId="1" applyNumberFormat="1" applyFont="1" applyFill="1" applyBorder="1" applyAlignment="1" applyProtection="1">
      <alignment horizontal="left" vertical="top" wrapText="1"/>
      <protection locked="0"/>
    </xf>
    <xf numFmtId="0" fontId="51" fillId="4" borderId="60" xfId="1" applyNumberFormat="1" applyFont="1" applyFill="1" applyBorder="1" applyAlignment="1" applyProtection="1">
      <alignment horizontal="left" vertical="top" wrapText="1"/>
      <protection locked="0"/>
    </xf>
    <xf numFmtId="0" fontId="51" fillId="4" borderId="54" xfId="1" applyNumberFormat="1" applyFont="1" applyFill="1" applyBorder="1" applyAlignment="1" applyProtection="1">
      <alignment horizontal="left" vertical="top" wrapText="1"/>
      <protection locked="0"/>
    </xf>
    <xf numFmtId="0" fontId="51" fillId="4" borderId="61" xfId="1" applyNumberFormat="1" applyFont="1" applyFill="1" applyBorder="1" applyAlignment="1" applyProtection="1">
      <alignment horizontal="left" vertical="top" wrapText="1"/>
      <protection locked="0"/>
    </xf>
    <xf numFmtId="0" fontId="47" fillId="2" borderId="0" xfId="1" applyNumberFormat="1" applyFont="1" applyFill="1" applyAlignment="1">
      <alignment horizontal="left" indent="5" shrinkToFit="1"/>
    </xf>
    <xf numFmtId="0" fontId="47" fillId="2" borderId="0" xfId="1" applyNumberFormat="1" applyFont="1" applyFill="1" applyAlignment="1">
      <alignment horizontal="left" wrapText="1"/>
    </xf>
    <xf numFmtId="0" fontId="47" fillId="2" borderId="0" xfId="1" applyNumberFormat="1" applyFont="1" applyFill="1" applyAlignment="1">
      <alignment horizontal="left" indent="1"/>
    </xf>
    <xf numFmtId="0" fontId="47" fillId="2" borderId="0" xfId="1" applyNumberFormat="1" applyFont="1" applyFill="1" applyAlignment="1">
      <alignment horizontal="left" indent="5"/>
    </xf>
    <xf numFmtId="0" fontId="47" fillId="2" borderId="0" xfId="1" applyNumberFormat="1" applyFont="1" applyFill="1" applyAlignment="1">
      <alignment horizontal="center"/>
    </xf>
    <xf numFmtId="0" fontId="47" fillId="2" borderId="0" xfId="1" applyNumberFormat="1" applyFont="1" applyFill="1" applyAlignment="1">
      <alignment horizontal="left" indent="6"/>
    </xf>
    <xf numFmtId="0" fontId="47" fillId="2" borderId="0" xfId="1" applyNumberFormat="1" applyFont="1" applyFill="1" applyAlignment="1">
      <alignment horizontal="left" indent="10"/>
    </xf>
    <xf numFmtId="0" fontId="201" fillId="2" borderId="0" xfId="1" applyNumberFormat="1" applyFont="1" applyFill="1" applyAlignment="1">
      <alignment horizontal="center"/>
    </xf>
    <xf numFmtId="0" fontId="51" fillId="2" borderId="0" xfId="1" applyNumberFormat="1" applyFont="1" applyFill="1" applyAlignment="1">
      <alignment horizontal="right"/>
    </xf>
    <xf numFmtId="49" fontId="51" fillId="4" borderId="62" xfId="1" applyNumberFormat="1" applyFont="1" applyFill="1" applyBorder="1" applyAlignment="1" applyProtection="1">
      <alignment horizontal="center" shrinkToFit="1"/>
      <protection locked="0"/>
    </xf>
    <xf numFmtId="49" fontId="51" fillId="4" borderId="54" xfId="1" applyNumberFormat="1" applyFont="1" applyFill="1" applyBorder="1" applyAlignment="1" applyProtection="1">
      <alignment horizontal="center" shrinkToFit="1"/>
      <protection locked="0"/>
    </xf>
    <xf numFmtId="0" fontId="60" fillId="3" borderId="67" xfId="1" applyNumberFormat="1" applyFont="1" applyFill="1" applyBorder="1" applyAlignment="1">
      <alignment horizontal="left" vertical="center" wrapText="1"/>
    </xf>
    <xf numFmtId="0" fontId="47" fillId="2" borderId="0" xfId="1" applyNumberFormat="1" applyFont="1" applyFill="1" applyAlignment="1">
      <alignment horizontal="left" vertical="center"/>
    </xf>
    <xf numFmtId="0" fontId="15" fillId="2" borderId="0" xfId="1" applyNumberFormat="1" applyFont="1" applyFill="1" applyAlignment="1">
      <alignment horizontal="left" indent="2" shrinkToFit="1"/>
    </xf>
    <xf numFmtId="166" fontId="1" fillId="2" borderId="1" xfId="0" applyNumberFormat="1" applyFont="1" applyFill="1" applyBorder="1" applyAlignment="1">
      <alignment horizontal="center"/>
    </xf>
    <xf numFmtId="6" fontId="20" fillId="3" borderId="0" xfId="1" applyNumberFormat="1" applyFont="1" applyFill="1" applyAlignment="1">
      <alignment horizontal="center" vertical="center"/>
    </xf>
    <xf numFmtId="166" fontId="14" fillId="2" borderId="0" xfId="0" applyNumberFormat="1" applyFont="1" applyFill="1" applyAlignment="1">
      <alignment horizontal="center" shrinkToFit="1"/>
    </xf>
    <xf numFmtId="166" fontId="15" fillId="2" borderId="0" xfId="0" applyNumberFormat="1" applyFont="1" applyFill="1" applyAlignment="1">
      <alignment horizontal="center" shrinkToFit="1"/>
    </xf>
    <xf numFmtId="166" fontId="0" fillId="4" borderId="2" xfId="0" applyNumberFormat="1" applyFill="1" applyBorder="1" applyAlignment="1" applyProtection="1">
      <alignment horizontal="center" shrinkToFit="1"/>
      <protection locked="0"/>
    </xf>
    <xf numFmtId="166" fontId="1" fillId="2" borderId="0" xfId="0" applyNumberFormat="1" applyFont="1" applyFill="1" applyAlignment="1">
      <alignment horizontal="center"/>
    </xf>
    <xf numFmtId="166" fontId="134" fillId="4" borderId="9" xfId="0" applyNumberFormat="1" applyFont="1" applyFill="1" applyBorder="1" applyAlignment="1" applyProtection="1">
      <alignment shrinkToFit="1"/>
      <protection locked="0"/>
    </xf>
    <xf numFmtId="0" fontId="44" fillId="2" borderId="0" xfId="3" applyFont="1" applyFill="1" applyAlignment="1">
      <alignment horizontal="center"/>
    </xf>
    <xf numFmtId="164" fontId="45" fillId="2" borderId="0" xfId="4" applyFont="1" applyFill="1" applyAlignment="1">
      <alignment horizontal="center" vertical="top" wrapText="1"/>
    </xf>
    <xf numFmtId="166" fontId="134" fillId="4" borderId="9" xfId="0" applyNumberFormat="1" applyFont="1" applyFill="1" applyBorder="1" applyAlignment="1" applyProtection="1">
      <alignment horizontal="left" indent="2" shrinkToFit="1"/>
      <protection locked="0"/>
    </xf>
    <xf numFmtId="0" fontId="14" fillId="2" borderId="0" xfId="1" applyNumberFormat="1" applyFont="1" applyFill="1" applyAlignment="1">
      <alignment horizontal="left" shrinkToFit="1"/>
    </xf>
    <xf numFmtId="166" fontId="0" fillId="2" borderId="0" xfId="0" applyNumberFormat="1" applyFill="1" applyAlignment="1">
      <alignment horizontal="center" shrinkToFit="1"/>
    </xf>
    <xf numFmtId="0" fontId="13" fillId="5" borderId="0" xfId="0" applyFont="1" applyFill="1" applyAlignment="1">
      <alignment horizontal="center" vertical="center" wrapText="1"/>
    </xf>
    <xf numFmtId="0" fontId="13" fillId="5" borderId="0" xfId="0" applyFont="1" applyFill="1" applyAlignment="1">
      <alignment horizontal="right" shrinkToFit="1"/>
    </xf>
    <xf numFmtId="0" fontId="46" fillId="7" borderId="0" xfId="1" applyNumberFormat="1" applyFont="1" applyFill="1" applyAlignment="1">
      <alignment horizontal="center" shrinkToFit="1"/>
    </xf>
    <xf numFmtId="166" fontId="15" fillId="4" borderId="20" xfId="3" applyNumberFormat="1" applyFont="1" applyFill="1" applyBorder="1" applyProtection="1">
      <protection locked="0"/>
    </xf>
    <xf numFmtId="166" fontId="15" fillId="4" borderId="19" xfId="3" applyNumberFormat="1" applyFont="1" applyFill="1" applyBorder="1" applyProtection="1">
      <protection locked="0"/>
    </xf>
    <xf numFmtId="166" fontId="15" fillId="4" borderId="16" xfId="3" applyNumberFormat="1" applyFont="1" applyFill="1" applyBorder="1" applyProtection="1">
      <protection locked="0"/>
    </xf>
    <xf numFmtId="49" fontId="15" fillId="4" borderId="16" xfId="3" applyNumberFormat="1" applyFont="1" applyFill="1" applyBorder="1" applyProtection="1">
      <protection locked="0"/>
    </xf>
    <xf numFmtId="49" fontId="15" fillId="4" borderId="19" xfId="3" applyNumberFormat="1" applyFont="1" applyFill="1" applyBorder="1" applyProtection="1">
      <protection locked="0"/>
    </xf>
    <xf numFmtId="166" fontId="15" fillId="0" borderId="20" xfId="3" applyNumberFormat="1" applyFont="1" applyBorder="1"/>
    <xf numFmtId="166" fontId="15" fillId="0" borderId="16" xfId="3" applyNumberFormat="1" applyFont="1" applyBorder="1"/>
    <xf numFmtId="0" fontId="66" fillId="2" borderId="0" xfId="3" applyFont="1" applyFill="1" applyAlignment="1">
      <alignment horizontal="justify" vertical="center" wrapText="1"/>
    </xf>
    <xf numFmtId="0" fontId="15" fillId="0" borderId="22" xfId="3" applyFont="1" applyBorder="1"/>
    <xf numFmtId="0" fontId="15" fillId="0" borderId="23" xfId="3" applyFont="1" applyBorder="1"/>
    <xf numFmtId="166" fontId="16" fillId="0" borderId="24" xfId="3" applyNumberFormat="1" applyFont="1" applyBorder="1"/>
    <xf numFmtId="166" fontId="16" fillId="0" borderId="22" xfId="3" applyNumberFormat="1" applyFont="1" applyBorder="1"/>
    <xf numFmtId="166" fontId="147" fillId="0" borderId="26" xfId="3" applyNumberFormat="1" applyFont="1" applyBorder="1"/>
    <xf numFmtId="0" fontId="147" fillId="0" borderId="27" xfId="3" applyFont="1" applyBorder="1" applyAlignment="1">
      <alignment horizontal="center" vertical="top"/>
    </xf>
    <xf numFmtId="166" fontId="147" fillId="0" borderId="27" xfId="3" applyNumberFormat="1" applyFont="1" applyBorder="1" applyAlignment="1">
      <alignment horizontal="right" vertical="top"/>
    </xf>
    <xf numFmtId="0" fontId="15" fillId="0" borderId="16" xfId="3" applyFont="1" applyBorder="1"/>
    <xf numFmtId="0" fontId="15" fillId="0" borderId="19" xfId="3" applyFont="1" applyBorder="1"/>
    <xf numFmtId="168" fontId="16" fillId="0" borderId="20" xfId="3" applyNumberFormat="1" applyFont="1" applyBorder="1"/>
    <xf numFmtId="168" fontId="16" fillId="0" borderId="16" xfId="3" applyNumberFormat="1" applyFont="1" applyBorder="1"/>
    <xf numFmtId="0" fontId="16" fillId="0" borderId="16" xfId="3" applyFont="1" applyBorder="1"/>
    <xf numFmtId="0" fontId="16" fillId="0" borderId="19" xfId="3" applyFont="1" applyBorder="1"/>
    <xf numFmtId="166" fontId="15" fillId="0" borderId="19" xfId="3" applyNumberFormat="1" applyFont="1" applyBorder="1"/>
    <xf numFmtId="49" fontId="15" fillId="4" borderId="20" xfId="3" applyNumberFormat="1" applyFont="1" applyFill="1" applyBorder="1" applyProtection="1">
      <protection locked="0"/>
    </xf>
    <xf numFmtId="166" fontId="15" fillId="4" borderId="20" xfId="3" applyNumberFormat="1" applyFont="1" applyFill="1" applyBorder="1" applyAlignment="1" applyProtection="1">
      <alignment horizontal="right"/>
      <protection locked="0"/>
    </xf>
    <xf numFmtId="166" fontId="15" fillId="4" borderId="19" xfId="3" applyNumberFormat="1" applyFont="1" applyFill="1" applyBorder="1" applyAlignment="1" applyProtection="1">
      <alignment horizontal="right"/>
      <protection locked="0"/>
    </xf>
    <xf numFmtId="49" fontId="15" fillId="4" borderId="22" xfId="3" applyNumberFormat="1" applyFont="1" applyFill="1" applyBorder="1" applyProtection="1">
      <protection locked="0"/>
    </xf>
    <xf numFmtId="49" fontId="15" fillId="4" borderId="23" xfId="3" applyNumberFormat="1" applyFont="1" applyFill="1" applyBorder="1" applyProtection="1">
      <protection locked="0"/>
    </xf>
    <xf numFmtId="49" fontId="15" fillId="4" borderId="24" xfId="3" applyNumberFormat="1" applyFont="1" applyFill="1" applyBorder="1" applyProtection="1">
      <protection locked="0"/>
    </xf>
    <xf numFmtId="49" fontId="15" fillId="0" borderId="25" xfId="0" applyNumberFormat="1" applyFont="1" applyBorder="1"/>
    <xf numFmtId="166" fontId="15" fillId="0" borderId="25" xfId="3" applyNumberFormat="1" applyFont="1" applyBorder="1"/>
    <xf numFmtId="0" fontId="105" fillId="0" borderId="4" xfId="0" applyFont="1" applyBorder="1" applyAlignment="1">
      <alignment horizontal="center"/>
    </xf>
    <xf numFmtId="0" fontId="16" fillId="0" borderId="16" xfId="3" applyFont="1" applyBorder="1" applyAlignment="1">
      <alignment horizontal="center" wrapText="1"/>
    </xf>
    <xf numFmtId="0" fontId="16" fillId="0" borderId="19" xfId="3" applyFont="1" applyBorder="1" applyAlignment="1">
      <alignment horizontal="center" wrapText="1"/>
    </xf>
    <xf numFmtId="0" fontId="16" fillId="0" borderId="20" xfId="3" applyFont="1" applyBorder="1" applyAlignment="1">
      <alignment horizontal="center" wrapText="1"/>
    </xf>
    <xf numFmtId="0" fontId="16" fillId="0" borderId="15" xfId="3" applyFont="1" applyBorder="1"/>
    <xf numFmtId="0" fontId="16" fillId="0" borderId="16" xfId="3" applyFont="1" applyBorder="1" applyAlignment="1">
      <alignment horizontal="center"/>
    </xf>
    <xf numFmtId="0" fontId="16" fillId="0" borderId="19" xfId="3" applyFont="1" applyBorder="1" applyAlignment="1">
      <alignment horizontal="center"/>
    </xf>
    <xf numFmtId="0" fontId="16" fillId="0" borderId="20" xfId="3" applyFont="1" applyBorder="1" applyAlignment="1">
      <alignment horizontal="center"/>
    </xf>
    <xf numFmtId="0" fontId="47" fillId="0" borderId="0" xfId="3" applyFont="1"/>
    <xf numFmtId="0" fontId="35" fillId="0" borderId="0" xfId="3" applyFont="1" applyAlignment="1">
      <alignment horizontal="center"/>
    </xf>
    <xf numFmtId="0" fontId="30" fillId="0" borderId="0" xfId="3" applyFont="1" applyAlignment="1">
      <alignment horizontal="center" wrapText="1"/>
    </xf>
    <xf numFmtId="0" fontId="7" fillId="0" borderId="0" xfId="3" applyFont="1" applyAlignment="1">
      <alignment horizontal="right" vertical="center" wrapText="1"/>
    </xf>
    <xf numFmtId="0" fontId="41" fillId="0" borderId="0" xfId="5" applyFont="1" applyAlignment="1" applyProtection="1">
      <alignment horizontal="left" vertical="center" wrapText="1"/>
    </xf>
    <xf numFmtId="0" fontId="42" fillId="0" borderId="0" xfId="3" applyFont="1" applyAlignment="1">
      <alignment horizontal="left" vertical="center" wrapText="1"/>
    </xf>
    <xf numFmtId="0" fontId="68" fillId="7" borderId="0" xfId="4" applyNumberFormat="1" applyFont="1" applyFill="1" applyAlignment="1">
      <alignment horizontal="left" indent="1" shrinkToFit="1"/>
    </xf>
    <xf numFmtId="0" fontId="139" fillId="2" borderId="0" xfId="4" applyNumberFormat="1" applyFont="1" applyFill="1" applyAlignment="1">
      <alignment horizontal="right" shrinkToFit="1"/>
    </xf>
    <xf numFmtId="14" fontId="139" fillId="4" borderId="0" xfId="4" applyNumberFormat="1" applyFont="1" applyFill="1" applyAlignment="1" applyProtection="1">
      <alignment horizontal="center"/>
      <protection locked="0"/>
    </xf>
    <xf numFmtId="0" fontId="139" fillId="2" borderId="0" xfId="1" applyNumberFormat="1" applyFont="1" applyFill="1" applyAlignment="1">
      <alignment horizontal="right" shrinkToFit="1"/>
    </xf>
    <xf numFmtId="14" fontId="139" fillId="2" borderId="0" xfId="4" applyNumberFormat="1" applyFont="1" applyFill="1" applyAlignment="1" applyProtection="1">
      <alignment horizontal="center"/>
      <protection locked="0"/>
    </xf>
    <xf numFmtId="0" fontId="139" fillId="4" borderId="0" xfId="4" applyNumberFormat="1" applyFont="1" applyFill="1" applyAlignment="1" applyProtection="1">
      <alignment horizontal="center"/>
      <protection locked="0"/>
    </xf>
    <xf numFmtId="0" fontId="189" fillId="2" borderId="0" xfId="3" applyFont="1" applyFill="1" applyAlignment="1">
      <alignment horizontal="left" indent="3"/>
    </xf>
    <xf numFmtId="0" fontId="189" fillId="2" borderId="32" xfId="3" applyFont="1" applyFill="1" applyBorder="1" applyAlignment="1">
      <alignment horizontal="left" indent="3"/>
    </xf>
    <xf numFmtId="0" fontId="99" fillId="2" borderId="28" xfId="1" applyNumberFormat="1" applyFont="1" applyFill="1" applyBorder="1" applyAlignment="1">
      <alignment horizontal="left" shrinkToFit="1"/>
    </xf>
    <xf numFmtId="0" fontId="116" fillId="2" borderId="0" xfId="1" applyNumberFormat="1" applyFont="1" applyFill="1" applyAlignment="1">
      <alignment horizontal="right" vertical="center" wrapText="1"/>
    </xf>
    <xf numFmtId="0" fontId="99" fillId="2" borderId="0" xfId="1" applyNumberFormat="1" applyFont="1" applyFill="1" applyAlignment="1">
      <alignment horizontal="center" vertical="center" wrapText="1"/>
    </xf>
    <xf numFmtId="0" fontId="116" fillId="2" borderId="28" xfId="3" applyFont="1" applyFill="1" applyBorder="1" applyAlignment="1">
      <alignment horizontal="center" shrinkToFit="1"/>
    </xf>
    <xf numFmtId="0" fontId="99" fillId="2" borderId="29" xfId="1" applyNumberFormat="1" applyFont="1" applyFill="1" applyBorder="1" applyAlignment="1">
      <alignment shrinkToFit="1"/>
    </xf>
    <xf numFmtId="0" fontId="66" fillId="6" borderId="0" xfId="1" applyNumberFormat="1" applyFont="1" applyFill="1" applyAlignment="1" applyProtection="1">
      <alignment horizontal="center" vertical="center"/>
      <protection locked="0"/>
    </xf>
    <xf numFmtId="49" fontId="109" fillId="2" borderId="0" xfId="3" applyNumberFormat="1" applyFont="1" applyFill="1" applyAlignment="1">
      <alignment horizontal="center" vertical="center" wrapText="1"/>
    </xf>
    <xf numFmtId="164" fontId="11" fillId="10" borderId="0" xfId="4" applyFont="1" applyFill="1" applyAlignment="1">
      <alignment horizontal="center" vertical="center" wrapText="1"/>
    </xf>
    <xf numFmtId="164" fontId="111" fillId="10" borderId="0" xfId="4" applyFont="1" applyFill="1" applyAlignment="1">
      <alignment horizontal="center" vertical="center" wrapText="1"/>
    </xf>
    <xf numFmtId="164" fontId="112" fillId="2" borderId="0" xfId="1" applyFont="1" applyFill="1" applyAlignment="1">
      <alignment horizontal="left" shrinkToFit="1"/>
    </xf>
    <xf numFmtId="0" fontId="116" fillId="2" borderId="31" xfId="3" applyFont="1" applyFill="1" applyBorder="1" applyAlignment="1">
      <alignment horizontal="center" shrinkToFit="1"/>
    </xf>
    <xf numFmtId="0" fontId="99" fillId="2" borderId="0" xfId="3" applyFont="1" applyFill="1" applyAlignment="1">
      <alignment horizontal="center" shrinkToFit="1"/>
    </xf>
    <xf numFmtId="0" fontId="99" fillId="2" borderId="29" xfId="3" applyFont="1" applyFill="1" applyBorder="1" applyAlignment="1">
      <alignment horizontal="center" shrinkToFit="1"/>
    </xf>
    <xf numFmtId="14" fontId="112" fillId="2" borderId="0" xfId="1" applyNumberFormat="1" applyFont="1" applyFill="1" applyAlignment="1">
      <alignment horizontal="right" vertical="center" wrapText="1" shrinkToFit="1"/>
    </xf>
    <xf numFmtId="14" fontId="112" fillId="2" borderId="0" xfId="1" applyNumberFormat="1" applyFont="1" applyFill="1" applyAlignment="1">
      <alignment horizontal="right" vertical="center" shrinkToFit="1"/>
    </xf>
    <xf numFmtId="0" fontId="66" fillId="6" borderId="0" xfId="1" applyNumberFormat="1" applyFont="1" applyFill="1" applyAlignment="1" applyProtection="1">
      <alignment horizontal="center"/>
      <protection locked="0"/>
    </xf>
    <xf numFmtId="0" fontId="99" fillId="2" borderId="0" xfId="1" applyNumberFormat="1" applyFont="1" applyFill="1" applyAlignment="1">
      <alignment horizontal="center" shrinkToFit="1"/>
    </xf>
    <xf numFmtId="0" fontId="99" fillId="2" borderId="30" xfId="1" applyNumberFormat="1" applyFont="1" applyFill="1" applyBorder="1" applyAlignment="1">
      <alignment horizontal="center" shrinkToFit="1"/>
    </xf>
    <xf numFmtId="0" fontId="99" fillId="2" borderId="0" xfId="1" applyNumberFormat="1" applyFont="1" applyFill="1" applyAlignment="1">
      <alignment horizontal="left" shrinkToFit="1"/>
    </xf>
    <xf numFmtId="0" fontId="211" fillId="16" borderId="0" xfId="17" applyFont="1" applyFill="1" applyAlignment="1">
      <alignment horizontal="left" vertical="top" wrapText="1"/>
    </xf>
    <xf numFmtId="0" fontId="210" fillId="16" borderId="0" xfId="17" applyFont="1" applyFill="1" applyAlignment="1">
      <alignment horizontal="left" vertical="top" wrapText="1"/>
    </xf>
    <xf numFmtId="0" fontId="213" fillId="16" borderId="0" xfId="5" applyFont="1" applyFill="1" applyAlignment="1" applyProtection="1">
      <alignment horizontal="left" vertical="top" wrapText="1"/>
    </xf>
    <xf numFmtId="0" fontId="223" fillId="2" borderId="0" xfId="12" applyFont="1" applyFill="1" applyAlignment="1" applyProtection="1">
      <alignment horizontal="left" wrapText="1"/>
    </xf>
    <xf numFmtId="0" fontId="221" fillId="2" borderId="0" xfId="0" applyFont="1" applyFill="1" applyAlignment="1">
      <alignment horizontal="left" vertical="top" wrapText="1"/>
    </xf>
    <xf numFmtId="0" fontId="221" fillId="2" borderId="0" xfId="0" applyFont="1" applyFill="1" applyAlignment="1">
      <alignment horizontal="left" vertical="top"/>
    </xf>
    <xf numFmtId="0" fontId="217" fillId="2" borderId="0" xfId="0" applyFont="1" applyFill="1" applyAlignment="1">
      <alignment horizontal="left" vertical="top" wrapText="1"/>
    </xf>
    <xf numFmtId="0" fontId="111" fillId="5" borderId="69" xfId="0" applyFont="1" applyFill="1" applyBorder="1" applyAlignment="1">
      <alignment horizontal="center" vertical="center" wrapText="1"/>
    </xf>
    <xf numFmtId="0" fontId="54" fillId="5" borderId="0" xfId="0" applyFont="1" applyFill="1" applyAlignment="1">
      <alignment horizontal="center"/>
    </xf>
    <xf numFmtId="0" fontId="215" fillId="2" borderId="0" xfId="0" applyFont="1" applyFill="1" applyAlignment="1">
      <alignment horizontal="left" vertical="center" wrapText="1"/>
    </xf>
    <xf numFmtId="0" fontId="215" fillId="2" borderId="0" xfId="12" applyFont="1" applyFill="1" applyAlignment="1" applyProtection="1">
      <alignment horizontal="right" wrapText="1"/>
    </xf>
    <xf numFmtId="0" fontId="223" fillId="2" borderId="0" xfId="12" applyFont="1" applyFill="1" applyAlignment="1" applyProtection="1">
      <alignment horizontal="left" shrinkToFit="1"/>
    </xf>
    <xf numFmtId="0" fontId="224" fillId="2" borderId="0" xfId="12" applyFont="1" applyFill="1" applyAlignment="1" applyProtection="1">
      <alignment horizontal="left" shrinkToFit="1"/>
    </xf>
    <xf numFmtId="166" fontId="161" fillId="2" borderId="0" xfId="3" applyNumberFormat="1" applyFont="1" applyFill="1" applyAlignment="1">
      <alignment horizontal="left" indent="1"/>
    </xf>
    <xf numFmtId="0" fontId="162" fillId="2" borderId="0" xfId="3" applyFont="1" applyFill="1" applyAlignment="1">
      <alignment horizontal="center" wrapText="1" shrinkToFit="1"/>
    </xf>
    <xf numFmtId="0" fontId="162" fillId="2" borderId="0" xfId="3" applyFont="1" applyFill="1" applyAlignment="1">
      <alignment horizontal="center"/>
    </xf>
    <xf numFmtId="0" fontId="163" fillId="2" borderId="0" xfId="3" applyFont="1" applyFill="1" applyAlignment="1">
      <alignment horizontal="center"/>
    </xf>
    <xf numFmtId="0" fontId="117" fillId="13" borderId="15" xfId="9" applyFont="1" applyFill="1" applyBorder="1" applyAlignment="1" applyProtection="1">
      <alignment horizontal="left"/>
      <protection locked="0"/>
    </xf>
    <xf numFmtId="0" fontId="160" fillId="3" borderId="15" xfId="9" applyFont="1" applyFill="1" applyBorder="1" applyAlignment="1">
      <alignment horizontal="center"/>
    </xf>
    <xf numFmtId="14" fontId="160" fillId="13" borderId="15" xfId="9" applyNumberFormat="1" applyFont="1" applyFill="1" applyBorder="1" applyAlignment="1" applyProtection="1">
      <alignment horizontal="center"/>
      <protection locked="0"/>
    </xf>
    <xf numFmtId="0" fontId="160" fillId="13" borderId="15" xfId="9" applyFont="1" applyFill="1" applyBorder="1" applyAlignment="1" applyProtection="1">
      <alignment horizontal="left"/>
      <protection locked="0"/>
    </xf>
    <xf numFmtId="0" fontId="117" fillId="13" borderId="5" xfId="3" applyFont="1" applyFill="1" applyBorder="1" applyAlignment="1" applyProtection="1">
      <alignment horizontal="left"/>
      <protection locked="0"/>
    </xf>
    <xf numFmtId="0" fontId="117" fillId="13" borderId="9" xfId="3" applyFont="1" applyFill="1" applyBorder="1" applyAlignment="1" applyProtection="1">
      <alignment horizontal="left"/>
      <protection locked="0"/>
    </xf>
    <xf numFmtId="0" fontId="66" fillId="2" borderId="0" xfId="3" applyFont="1" applyFill="1" applyAlignment="1">
      <alignment horizontal="center" vertical="center" wrapText="1"/>
    </xf>
    <xf numFmtId="164" fontId="155" fillId="2" borderId="0" xfId="1" applyFont="1" applyFill="1" applyAlignment="1">
      <alignment horizontal="left" vertical="center" wrapText="1"/>
    </xf>
    <xf numFmtId="0" fontId="153" fillId="2" borderId="0" xfId="3" applyFont="1" applyFill="1" applyAlignment="1">
      <alignment horizontal="center" vertical="center"/>
    </xf>
    <xf numFmtId="0" fontId="155" fillId="13" borderId="9" xfId="3" applyFont="1" applyFill="1" applyBorder="1" applyAlignment="1" applyProtection="1">
      <alignment horizontal="center" vertical="center" shrinkToFit="1"/>
      <protection locked="0"/>
    </xf>
    <xf numFmtId="0" fontId="115" fillId="2" borderId="8" xfId="5" applyFont="1" applyFill="1" applyBorder="1" applyAlignment="1" applyProtection="1">
      <alignment horizontal="left" vertical="center"/>
    </xf>
    <xf numFmtId="0" fontId="115" fillId="2" borderId="5" xfId="5" applyFont="1" applyFill="1" applyBorder="1" applyAlignment="1" applyProtection="1">
      <alignment horizontal="left" vertical="center"/>
    </xf>
    <xf numFmtId="0" fontId="155" fillId="13" borderId="6" xfId="3" applyFont="1" applyFill="1" applyBorder="1" applyAlignment="1" applyProtection="1">
      <alignment horizontal="center" vertical="center" wrapText="1" shrinkToFit="1"/>
      <protection locked="0"/>
    </xf>
    <xf numFmtId="0" fontId="155" fillId="13" borderId="0" xfId="3" applyFont="1" applyFill="1" applyAlignment="1" applyProtection="1">
      <alignment horizontal="center" vertical="center" wrapText="1" shrinkToFit="1"/>
      <protection locked="0"/>
    </xf>
    <xf numFmtId="0" fontId="156" fillId="2" borderId="7" xfId="3" applyFont="1" applyFill="1" applyBorder="1" applyAlignment="1">
      <alignment horizontal="left" vertical="center" wrapText="1"/>
    </xf>
    <xf numFmtId="0" fontId="156" fillId="2" borderId="6" xfId="3" applyFont="1" applyFill="1" applyBorder="1" applyAlignment="1">
      <alignment horizontal="left" vertical="center" wrapText="1"/>
    </xf>
    <xf numFmtId="0" fontId="156" fillId="2" borderId="13" xfId="3" applyFont="1" applyFill="1" applyBorder="1" applyAlignment="1">
      <alignment horizontal="left" vertical="center" wrapText="1"/>
    </xf>
    <xf numFmtId="0" fontId="156" fillId="2" borderId="0" xfId="3" applyFont="1" applyFill="1" applyAlignment="1">
      <alignment horizontal="left" vertical="center" wrapText="1"/>
    </xf>
    <xf numFmtId="0" fontId="156" fillId="2" borderId="8" xfId="3" applyFont="1" applyFill="1" applyBorder="1" applyAlignment="1">
      <alignment horizontal="left" vertical="center" wrapText="1"/>
    </xf>
    <xf numFmtId="0" fontId="156" fillId="2" borderId="5" xfId="3" applyFont="1" applyFill="1" applyBorder="1" applyAlignment="1">
      <alignment horizontal="left" vertical="center" wrapText="1"/>
    </xf>
    <xf numFmtId="14" fontId="156" fillId="13" borderId="5" xfId="1" applyNumberFormat="1" applyFont="1" applyFill="1" applyBorder="1" applyAlignment="1" applyProtection="1">
      <alignment horizontal="center"/>
      <protection locked="0"/>
    </xf>
    <xf numFmtId="0" fontId="156" fillId="13" borderId="5" xfId="1" applyNumberFormat="1" applyFont="1" applyFill="1" applyBorder="1" applyAlignment="1" applyProtection="1">
      <alignment horizontal="center"/>
      <protection locked="0"/>
    </xf>
    <xf numFmtId="0" fontId="156" fillId="2" borderId="0" xfId="1" applyNumberFormat="1" applyFont="1" applyFill="1" applyAlignment="1">
      <alignment horizontal="right" indent="1" shrinkToFit="1"/>
    </xf>
    <xf numFmtId="0" fontId="68" fillId="7" borderId="0" xfId="4" applyNumberFormat="1" applyFont="1" applyFill="1" applyAlignment="1">
      <alignment horizontal="right" indent="1"/>
    </xf>
    <xf numFmtId="0" fontId="158" fillId="2" borderId="17" xfId="3" applyFont="1" applyFill="1" applyBorder="1" applyAlignment="1">
      <alignment horizontal="center"/>
    </xf>
    <xf numFmtId="0" fontId="158" fillId="2" borderId="9" xfId="3" applyFont="1" applyFill="1" applyBorder="1" applyAlignment="1">
      <alignment horizontal="center"/>
    </xf>
    <xf numFmtId="0" fontId="115" fillId="2" borderId="0" xfId="9" applyFont="1" applyFill="1" applyAlignment="1">
      <alignment horizontal="center" vertical="center" wrapText="1"/>
    </xf>
    <xf numFmtId="0" fontId="68" fillId="7" borderId="0" xfId="4" applyNumberFormat="1" applyFont="1" applyFill="1" applyAlignment="1">
      <alignment horizontal="right" indent="1" shrinkToFit="1"/>
    </xf>
    <xf numFmtId="0" fontId="115" fillId="2" borderId="17" xfId="5" applyFont="1" applyFill="1" applyBorder="1" applyAlignment="1" applyProtection="1">
      <alignment horizontal="left" vertical="center" wrapText="1"/>
    </xf>
    <xf numFmtId="0" fontId="115" fillId="2" borderId="9" xfId="5" applyFont="1" applyFill="1" applyBorder="1" applyAlignment="1" applyProtection="1">
      <alignment horizontal="left" vertical="center" wrapText="1"/>
    </xf>
    <xf numFmtId="0" fontId="156" fillId="2" borderId="0" xfId="1" applyNumberFormat="1" applyFont="1" applyFill="1" applyAlignment="1">
      <alignment horizontal="center" shrinkToFit="1"/>
    </xf>
    <xf numFmtId="0" fontId="115" fillId="2" borderId="8" xfId="5" applyFont="1" applyFill="1" applyBorder="1" applyAlignment="1" applyProtection="1">
      <alignment horizontal="left" vertical="center" shrinkToFit="1"/>
    </xf>
    <xf numFmtId="0" fontId="115" fillId="2" borderId="5" xfId="5" applyFont="1" applyFill="1" applyBorder="1" applyAlignment="1" applyProtection="1">
      <alignment horizontal="left" vertical="center" shrinkToFit="1"/>
    </xf>
    <xf numFmtId="0" fontId="155" fillId="2" borderId="9" xfId="3" applyFont="1" applyFill="1" applyBorder="1" applyAlignment="1">
      <alignment horizontal="left" vertical="center" shrinkToFit="1"/>
    </xf>
    <xf numFmtId="0" fontId="155" fillId="2" borderId="18" xfId="3" applyFont="1" applyFill="1" applyBorder="1" applyAlignment="1">
      <alignment horizontal="left" vertical="center" shrinkToFit="1"/>
    </xf>
    <xf numFmtId="0" fontId="117" fillId="13" borderId="0" xfId="3" applyFont="1" applyFill="1" applyAlignment="1" applyProtection="1">
      <alignment horizontal="left" vertical="center" wrapText="1"/>
      <protection locked="0"/>
    </xf>
    <xf numFmtId="0" fontId="115" fillId="13" borderId="6" xfId="0" applyFont="1" applyFill="1" applyBorder="1" applyAlignment="1" applyProtection="1">
      <alignment horizontal="left" vertical="center" wrapText="1" shrinkToFit="1"/>
      <protection locked="0"/>
    </xf>
    <xf numFmtId="0" fontId="115" fillId="13" borderId="0" xfId="0" applyFont="1" applyFill="1" applyAlignment="1" applyProtection="1">
      <alignment horizontal="left" vertical="center" wrapText="1" shrinkToFit="1"/>
      <protection locked="0"/>
    </xf>
    <xf numFmtId="0" fontId="115" fillId="13" borderId="27" xfId="0" applyFont="1" applyFill="1" applyBorder="1" applyAlignment="1" applyProtection="1">
      <alignment horizontal="left" vertical="center" wrapText="1" shrinkToFit="1"/>
      <protection locked="0"/>
    </xf>
    <xf numFmtId="166" fontId="155" fillId="2" borderId="7" xfId="0" applyNumberFormat="1" applyFont="1" applyFill="1" applyBorder="1" applyAlignment="1">
      <alignment horizontal="center" vertical="center" shrinkToFit="1"/>
    </xf>
    <xf numFmtId="166" fontId="155" fillId="2" borderId="13" xfId="0" applyNumberFormat="1" applyFont="1" applyFill="1" applyBorder="1" applyAlignment="1">
      <alignment horizontal="center" vertical="center" shrinkToFit="1"/>
    </xf>
    <xf numFmtId="166" fontId="155" fillId="2" borderId="42" xfId="0" applyNumberFormat="1" applyFont="1" applyFill="1" applyBorder="1" applyAlignment="1">
      <alignment horizontal="center" vertical="center" shrinkToFit="1"/>
    </xf>
    <xf numFmtId="0" fontId="46" fillId="7" borderId="0" xfId="1" applyNumberFormat="1" applyFont="1" applyFill="1" applyAlignment="1">
      <alignment horizontal="left" indent="1" shrinkToFit="1"/>
    </xf>
    <xf numFmtId="165" fontId="115" fillId="2" borderId="11" xfId="14" applyNumberFormat="1" applyFont="1" applyFill="1" applyBorder="1" applyAlignment="1" applyProtection="1">
      <alignment horizontal="center" vertical="center" shrinkToFit="1"/>
    </xf>
    <xf numFmtId="165" fontId="115" fillId="2" borderId="12" xfId="14" applyNumberFormat="1" applyFont="1" applyFill="1" applyBorder="1" applyAlignment="1" applyProtection="1">
      <alignment horizontal="center" vertical="center" shrinkToFit="1"/>
    </xf>
    <xf numFmtId="165" fontId="115" fillId="2" borderId="41" xfId="14" applyNumberFormat="1" applyFont="1" applyFill="1" applyBorder="1" applyAlignment="1" applyProtection="1">
      <alignment horizontal="center" vertical="center" shrinkToFit="1"/>
    </xf>
    <xf numFmtId="0" fontId="11" fillId="14" borderId="35" xfId="0" applyFont="1" applyFill="1" applyBorder="1" applyAlignment="1">
      <alignment horizontal="center" vertical="center" wrapText="1"/>
    </xf>
    <xf numFmtId="0" fontId="163" fillId="2" borderId="0" xfId="3" applyFont="1" applyFill="1" applyAlignment="1">
      <alignment horizontal="center" vertical="center"/>
    </xf>
    <xf numFmtId="0" fontId="165" fillId="2" borderId="0" xfId="0" applyFont="1" applyFill="1" applyAlignment="1">
      <alignment horizontal="center" vertical="top" wrapText="1"/>
    </xf>
    <xf numFmtId="166" fontId="167" fillId="2" borderId="6" xfId="0" applyNumberFormat="1" applyFont="1" applyFill="1" applyBorder="1" applyAlignment="1">
      <alignment horizontal="center" vertical="center" wrapText="1"/>
    </xf>
    <xf numFmtId="166" fontId="167" fillId="2" borderId="0" xfId="0" applyNumberFormat="1" applyFont="1" applyFill="1" applyAlignment="1">
      <alignment horizontal="center" vertical="center" wrapText="1"/>
    </xf>
    <xf numFmtId="166" fontId="167" fillId="2" borderId="27" xfId="0" applyNumberFormat="1" applyFont="1" applyFill="1" applyBorder="1" applyAlignment="1">
      <alignment horizontal="center" vertical="center" wrapText="1"/>
    </xf>
    <xf numFmtId="166" fontId="155" fillId="13" borderId="6" xfId="0" applyNumberFormat="1" applyFont="1" applyFill="1" applyBorder="1" applyAlignment="1" applyProtection="1">
      <alignment horizontal="center" vertical="center" shrinkToFit="1"/>
      <protection locked="0"/>
    </xf>
    <xf numFmtId="166" fontId="155" fillId="13" borderId="0" xfId="0" applyNumberFormat="1" applyFont="1" applyFill="1" applyAlignment="1" applyProtection="1">
      <alignment horizontal="center" vertical="center" shrinkToFit="1"/>
      <protection locked="0"/>
    </xf>
    <xf numFmtId="166" fontId="155" fillId="13" borderId="27" xfId="0" applyNumberFormat="1" applyFont="1" applyFill="1" applyBorder="1" applyAlignment="1" applyProtection="1">
      <alignment horizontal="center" vertical="center" shrinkToFit="1"/>
      <protection locked="0"/>
    </xf>
    <xf numFmtId="15" fontId="160" fillId="13" borderId="5" xfId="1" applyNumberFormat="1" applyFont="1" applyFill="1" applyBorder="1" applyAlignment="1" applyProtection="1">
      <alignment horizontal="center"/>
      <protection locked="0"/>
    </xf>
    <xf numFmtId="0" fontId="160" fillId="13" borderId="5" xfId="1" applyNumberFormat="1" applyFont="1" applyFill="1" applyBorder="1" applyAlignment="1" applyProtection="1">
      <alignment horizontal="center"/>
      <protection locked="0"/>
    </xf>
    <xf numFmtId="0" fontId="160" fillId="13" borderId="9" xfId="1" applyNumberFormat="1" applyFont="1" applyFill="1" applyBorder="1" applyAlignment="1" applyProtection="1">
      <alignment horizontal="center"/>
      <protection locked="0"/>
    </xf>
    <xf numFmtId="166" fontId="134" fillId="2" borderId="0" xfId="0" applyNumberFormat="1" applyFont="1" applyFill="1" applyAlignment="1">
      <alignment horizontal="left" indent="1" shrinkToFit="1"/>
    </xf>
    <xf numFmtId="166" fontId="134" fillId="2" borderId="0" xfId="0" applyNumberFormat="1" applyFont="1" applyFill="1" applyAlignment="1">
      <alignment horizontal="left" indent="2" shrinkToFit="1"/>
    </xf>
    <xf numFmtId="0" fontId="152" fillId="14" borderId="0" xfId="0" applyFont="1" applyFill="1" applyAlignment="1">
      <alignment horizontal="center" vertical="center" shrinkToFit="1"/>
    </xf>
    <xf numFmtId="168" fontId="157" fillId="14" borderId="0" xfId="0" applyNumberFormat="1" applyFont="1" applyFill="1" applyAlignment="1">
      <alignment horizontal="center" shrinkToFit="1"/>
    </xf>
    <xf numFmtId="0" fontId="139" fillId="2" borderId="0" xfId="0" applyFont="1" applyFill="1" applyAlignment="1">
      <alignment horizontal="center" vertical="center"/>
    </xf>
    <xf numFmtId="0" fontId="13" fillId="14" borderId="0" xfId="0" applyFont="1" applyFill="1" applyAlignment="1">
      <alignment horizontal="center" vertical="center" wrapText="1"/>
    </xf>
    <xf numFmtId="166" fontId="117" fillId="13" borderId="2" xfId="0" applyNumberFormat="1" applyFont="1" applyFill="1" applyBorder="1" applyAlignment="1" applyProtection="1">
      <alignment horizontal="center" shrinkToFit="1"/>
      <protection locked="0"/>
    </xf>
    <xf numFmtId="166" fontId="159" fillId="2" borderId="1" xfId="0" applyNumberFormat="1" applyFont="1" applyFill="1" applyBorder="1" applyAlignment="1">
      <alignment horizontal="center"/>
    </xf>
    <xf numFmtId="0" fontId="183" fillId="14" borderId="0" xfId="0" applyFont="1" applyFill="1" applyAlignment="1">
      <alignment horizontal="center" vertical="center" shrinkToFit="1"/>
    </xf>
    <xf numFmtId="166" fontId="117" fillId="2" borderId="0" xfId="0" applyNumberFormat="1" applyFont="1" applyFill="1" applyAlignment="1">
      <alignment horizontal="center" shrinkToFit="1"/>
    </xf>
    <xf numFmtId="166" fontId="117" fillId="13" borderId="5" xfId="0" applyNumberFormat="1" applyFont="1" applyFill="1" applyBorder="1" applyAlignment="1" applyProtection="1">
      <alignment horizontal="center" shrinkToFit="1"/>
      <protection locked="0"/>
    </xf>
    <xf numFmtId="166" fontId="117" fillId="13" borderId="3" xfId="0" applyNumberFormat="1" applyFont="1" applyFill="1" applyBorder="1" applyAlignment="1" applyProtection="1">
      <alignment horizontal="center" shrinkToFit="1"/>
      <protection locked="0"/>
    </xf>
    <xf numFmtId="0" fontId="157" fillId="2" borderId="0" xfId="0" applyFont="1" applyFill="1" applyAlignment="1">
      <alignment horizontal="center" vertical="center"/>
    </xf>
    <xf numFmtId="166" fontId="159" fillId="2" borderId="0" xfId="0" applyNumberFormat="1" applyFont="1" applyFill="1" applyAlignment="1">
      <alignment horizontal="center" shrinkToFit="1"/>
    </xf>
    <xf numFmtId="0" fontId="112" fillId="14" borderId="0" xfId="0" applyFont="1" applyFill="1" applyAlignment="1">
      <alignment horizontal="center" vertical="center"/>
    </xf>
    <xf numFmtId="0" fontId="117" fillId="13" borderId="0" xfId="3" applyFont="1" applyFill="1" applyAlignment="1" applyProtection="1">
      <alignment horizontal="center" vertical="center" wrapText="1"/>
      <protection locked="0"/>
    </xf>
    <xf numFmtId="166" fontId="20" fillId="3" borderId="0" xfId="1" applyNumberFormat="1" applyFont="1" applyFill="1" applyAlignment="1">
      <alignment horizontal="center" vertical="center"/>
    </xf>
    <xf numFmtId="166" fontId="159" fillId="3" borderId="0" xfId="1" applyNumberFormat="1" applyFont="1" applyFill="1" applyAlignment="1">
      <alignment horizontal="center" vertical="center"/>
    </xf>
    <xf numFmtId="166" fontId="159" fillId="2" borderId="0" xfId="0" applyNumberFormat="1" applyFont="1" applyFill="1" applyAlignment="1">
      <alignment horizontal="center"/>
    </xf>
    <xf numFmtId="0" fontId="183" fillId="5" borderId="0" xfId="0" applyFont="1" applyFill="1" applyAlignment="1">
      <alignment horizontal="center" vertical="center" shrinkToFit="1"/>
    </xf>
    <xf numFmtId="0" fontId="15" fillId="2" borderId="0" xfId="1" applyNumberFormat="1" applyFont="1" applyFill="1" applyAlignment="1">
      <alignment horizontal="left" indent="1" shrinkToFit="1"/>
    </xf>
    <xf numFmtId="0" fontId="14" fillId="0" borderId="0" xfId="1" applyNumberFormat="1" applyFont="1" applyAlignment="1">
      <alignment horizontal="left" shrinkToFit="1"/>
    </xf>
    <xf numFmtId="164" fontId="153" fillId="2" borderId="0" xfId="4" applyFont="1" applyFill="1" applyAlignment="1">
      <alignment horizontal="center" vertical="top" wrapText="1"/>
    </xf>
    <xf numFmtId="0" fontId="127" fillId="2" borderId="0" xfId="3" applyFont="1" applyFill="1" applyAlignment="1">
      <alignment horizontal="center"/>
    </xf>
    <xf numFmtId="0" fontId="160" fillId="13" borderId="0" xfId="1" applyNumberFormat="1" applyFont="1" applyFill="1" applyAlignment="1" applyProtection="1">
      <alignment horizontal="center" shrinkToFit="1"/>
      <protection locked="0"/>
    </xf>
    <xf numFmtId="0" fontId="160" fillId="7" borderId="0" xfId="1" applyNumberFormat="1" applyFont="1" applyFill="1" applyAlignment="1">
      <alignment horizontal="center"/>
    </xf>
    <xf numFmtId="164" fontId="111" fillId="14" borderId="0" xfId="4" applyFont="1" applyFill="1" applyAlignment="1">
      <alignment horizontal="center" vertical="center" wrapText="1"/>
    </xf>
    <xf numFmtId="164" fontId="11" fillId="14" borderId="0" xfId="4" applyFont="1" applyFill="1" applyAlignment="1">
      <alignment horizontal="center" vertical="center" wrapText="1"/>
    </xf>
    <xf numFmtId="0" fontId="159" fillId="2" borderId="28" xfId="3" applyFont="1" applyFill="1" applyBorder="1" applyAlignment="1">
      <alignment horizontal="center" shrinkToFit="1"/>
    </xf>
    <xf numFmtId="0" fontId="117" fillId="2" borderId="0" xfId="1" applyNumberFormat="1" applyFont="1" applyFill="1" applyAlignment="1">
      <alignment horizontal="center" shrinkToFit="1"/>
    </xf>
    <xf numFmtId="0" fontId="117" fillId="2" borderId="30" xfId="1" applyNumberFormat="1" applyFont="1" applyFill="1" applyBorder="1" applyAlignment="1">
      <alignment horizontal="center" shrinkToFit="1"/>
    </xf>
    <xf numFmtId="0" fontId="117" fillId="2" borderId="0" xfId="1" applyNumberFormat="1" applyFont="1" applyFill="1" applyAlignment="1">
      <alignment horizontal="left" shrinkToFit="1"/>
    </xf>
    <xf numFmtId="0" fontId="159" fillId="2" borderId="31" xfId="3" applyFont="1" applyFill="1" applyBorder="1" applyAlignment="1">
      <alignment horizontal="center" shrinkToFit="1"/>
    </xf>
    <xf numFmtId="0" fontId="117" fillId="2" borderId="0" xfId="3" applyFont="1" applyFill="1" applyAlignment="1">
      <alignment horizontal="center" shrinkToFit="1"/>
    </xf>
    <xf numFmtId="0" fontId="117" fillId="2" borderId="29" xfId="3" applyFont="1" applyFill="1" applyBorder="1" applyAlignment="1">
      <alignment horizontal="center" shrinkToFit="1"/>
    </xf>
    <xf numFmtId="0" fontId="155" fillId="2" borderId="0" xfId="3" applyFont="1" applyFill="1" applyAlignment="1">
      <alignment horizontal="right" vertical="center" wrapText="1"/>
    </xf>
    <xf numFmtId="0" fontId="155" fillId="2" borderId="28" xfId="3" applyFont="1" applyFill="1" applyBorder="1" applyAlignment="1">
      <alignment horizontal="right" vertical="center" wrapText="1"/>
    </xf>
    <xf numFmtId="14" fontId="66" fillId="2" borderId="0" xfId="1" applyNumberFormat="1" applyFont="1" applyFill="1" applyAlignment="1">
      <alignment horizontal="left" vertical="center" indent="1"/>
    </xf>
    <xf numFmtId="14" fontId="66" fillId="2" borderId="28" xfId="1" applyNumberFormat="1" applyFont="1" applyFill="1" applyBorder="1" applyAlignment="1">
      <alignment horizontal="left" vertical="center" indent="1"/>
    </xf>
    <xf numFmtId="0" fontId="117" fillId="2" borderId="28" xfId="1" applyNumberFormat="1" applyFont="1" applyFill="1" applyBorder="1" applyAlignment="1">
      <alignment horizontal="left" shrinkToFit="1"/>
    </xf>
    <xf numFmtId="0" fontId="159" fillId="2" borderId="0" xfId="1" applyNumberFormat="1" applyFont="1" applyFill="1" applyAlignment="1">
      <alignment horizontal="right" vertical="center" wrapText="1"/>
    </xf>
    <xf numFmtId="0" fontId="159" fillId="2" borderId="28" xfId="1" applyNumberFormat="1" applyFont="1" applyFill="1" applyBorder="1" applyAlignment="1">
      <alignment horizontal="right" vertical="center" wrapText="1"/>
    </xf>
    <xf numFmtId="0" fontId="117" fillId="2" borderId="0" xfId="1" applyNumberFormat="1" applyFont="1" applyFill="1" applyAlignment="1">
      <alignment horizontal="center" vertical="center" wrapText="1"/>
    </xf>
    <xf numFmtId="0" fontId="117" fillId="2" borderId="28" xfId="1" applyNumberFormat="1" applyFont="1" applyFill="1" applyBorder="1" applyAlignment="1">
      <alignment horizontal="center" vertical="center" wrapText="1"/>
    </xf>
    <xf numFmtId="0" fontId="117" fillId="2" borderId="29" xfId="1" applyNumberFormat="1" applyFont="1" applyFill="1" applyBorder="1" applyAlignment="1">
      <alignment shrinkToFit="1"/>
    </xf>
  </cellXfs>
  <cellStyles count="21">
    <cellStyle name="Comma 2" xfId="8" xr:uid="{00000000-0005-0000-0000-000000000000}"/>
    <cellStyle name="Currency" xfId="13" builtinId="4"/>
    <cellStyle name="Currency 2" xfId="6" xr:uid="{00000000-0005-0000-0000-000002000000}"/>
    <cellStyle name="Currency 3" xfId="11" xr:uid="{00000000-0005-0000-0000-000003000000}"/>
    <cellStyle name="Hyperlink" xfId="12" builtinId="8"/>
    <cellStyle name="Hyperlink 2" xfId="5" xr:uid="{00000000-0005-0000-0000-000005000000}"/>
    <cellStyle name="Hyperlink 3" xfId="18" xr:uid="{3A150982-F760-4580-8A73-B6EE088DA319}"/>
    <cellStyle name="Normal" xfId="0" builtinId="0"/>
    <cellStyle name="Normal 2" xfId="1" xr:uid="{00000000-0005-0000-0000-000007000000}"/>
    <cellStyle name="Normal 2 2" xfId="17" xr:uid="{72DD0988-EFEB-49E7-9B3E-653F2ED2975C}"/>
    <cellStyle name="Normal 2 2 2" xfId="20" xr:uid="{D4522C15-6007-4D18-937A-42BC74117FE4}"/>
    <cellStyle name="Normal 3" xfId="3" xr:uid="{00000000-0005-0000-0000-000008000000}"/>
    <cellStyle name="Normal 3 2" xfId="9" xr:uid="{00000000-0005-0000-0000-000009000000}"/>
    <cellStyle name="Normal 3 3" xfId="16" xr:uid="{EFAD5CC6-2E86-48E7-89A6-625DEDD8E853}"/>
    <cellStyle name="Normal 4" xfId="15" xr:uid="{0FEFA2BF-8A7D-4A96-975B-FBDE16F3D10F}"/>
    <cellStyle name="Normal 4 2" xfId="19" xr:uid="{0FD88D14-122D-4536-ADEB-286CDB78F2F2}"/>
    <cellStyle name="Normal_Development Budget" xfId="4" xr:uid="{00000000-0005-0000-0000-00000A000000}"/>
    <cellStyle name="Normal_HUD Template Final11" xfId="10" xr:uid="{00000000-0005-0000-0000-00000B000000}"/>
    <cellStyle name="Percent" xfId="14" builtinId="5"/>
    <cellStyle name="Percent 2" xfId="2" xr:uid="{00000000-0005-0000-0000-00000D000000}"/>
    <cellStyle name="Percent 3" xfId="7" xr:uid="{00000000-0005-0000-0000-00000E000000}"/>
  </cellStyles>
  <dxfs count="0"/>
  <tableStyles count="0" defaultTableStyle="TableStyleMedium2" defaultPivotStyle="PivotStyleLight16"/>
  <colors>
    <mruColors>
      <color rgb="FFFFFFCC"/>
      <color rgb="FFFF6600"/>
      <color rgb="FFFF9966"/>
      <color rgb="FFF9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http://www.kyhousing.org/News-Events/PublishingImages/logo_color_tag_web.pn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http://www.kyhousing.org/News-Events/PublishingImages/logo_color_tag_web.png"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1091690</xdr:colOff>
      <xdr:row>1</xdr:row>
      <xdr:rowOff>26983</xdr:rowOff>
    </xdr:from>
    <xdr:to>
      <xdr:col>2</xdr:col>
      <xdr:colOff>293268</xdr:colOff>
      <xdr:row>2</xdr:row>
      <xdr:rowOff>216955</xdr:rowOff>
    </xdr:to>
    <xdr:pic>
      <xdr:nvPicPr>
        <xdr:cNvPr id="2" name="Picture 1" descr="http://www.kyhousing.org/News-Events/PublishingImages/logo_color_tag_web.png">
          <a:extLst>
            <a:ext uri="{FF2B5EF4-FFF2-40B4-BE49-F238E27FC236}">
              <a16:creationId xmlns:a16="http://schemas.microsoft.com/office/drawing/2014/main" id="{0C6F736C-D4DC-4F2E-8C12-8CAB12D4E4A9}"/>
            </a:ext>
          </a:extLst>
        </xdr:cNvPr>
        <xdr:cNvPicPr>
          <a:picLocks noChangeAspect="1"/>
        </xdr:cNvPicPr>
      </xdr:nvPicPr>
      <xdr:blipFill>
        <a:blip xmlns:r="http://schemas.openxmlformats.org/officeDocument/2006/relationships" r:embed="rId1" r:link="rId2"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234565" y="224287"/>
          <a:ext cx="1229042" cy="3872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1795465</xdr:colOff>
      <xdr:row>1</xdr:row>
      <xdr:rowOff>247650</xdr:rowOff>
    </xdr:from>
    <xdr:to>
      <xdr:col>4</xdr:col>
      <xdr:colOff>137114</xdr:colOff>
      <xdr:row>2</xdr:row>
      <xdr:rowOff>25400</xdr:rowOff>
    </xdr:to>
    <xdr:pic>
      <xdr:nvPicPr>
        <xdr:cNvPr id="3" name="Picture 2" descr="http://www.kyhousing.org/News-Events/PublishingImages/logo_color_tag_web.png">
          <a:extLst>
            <a:ext uri="{FF2B5EF4-FFF2-40B4-BE49-F238E27FC236}">
              <a16:creationId xmlns:a16="http://schemas.microsoft.com/office/drawing/2014/main" id="{F177B813-6BB5-4BCC-972F-94DCCC6C62BD}"/>
            </a:ext>
          </a:extLst>
        </xdr:cNvPr>
        <xdr:cNvPicPr>
          <a:picLocks noChangeAspect="1"/>
        </xdr:cNvPicPr>
      </xdr:nvPicPr>
      <xdr:blipFill>
        <a:blip xmlns:r="http://schemas.openxmlformats.org/officeDocument/2006/relationships" r:embed="rId1" r:link="rId2"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941515" y="444500"/>
          <a:ext cx="1910349" cy="5397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S%20Meeting%20Notes\Rural%20Housing%20Trust%20Fund\2023%20RHTF%20SF%20Homebuyer%20Dev%20Set%20Up_PCR_DRAFT_2023-6-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HCA\HOME_AHTF_ARC\New%20HCA%20Set%20Up%20Packet\May%202019%20New%20Set%20Ups\2019%20KHC%20Homebuyer%20Dev%20Set%20Up_DRAFT%20May02_20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011%20Utility%20Allowance%20Shee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11%20Utility%20Allowance%20Shee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EO\WKS%20Files%202018\HCA\WKS%20templates\Bridgeport_HOME_Homeownership_Application_August2018.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ousingContractAdministration/Homebuyer/Project%20Set-up/2022%20KHC%20SF%20Homebuyer%20Dev%20Set%20Up_PCR_rev.%202022.5.26.xlsx" TargetMode="External"/><Relationship Id="rId1" Type="http://schemas.openxmlformats.org/officeDocument/2006/relationships/externalLinkPath" Target="/HousingContractAdministration/Homebuyer/Project%20Set-up/2022%20KHC%20SF%20Homebuyer%20Dev%20Set%20Up_PCR_rev.%202022.5.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STRUCTIONS"/>
      <sheetName val="a)Compliance &amp; Underwriting"/>
      <sheetName val="b)SetUp Checklist"/>
      <sheetName val="1)Project Summary "/>
      <sheetName val="2)TDC"/>
      <sheetName val="2a)Rehab Scope"/>
      <sheetName val="3)Sources &amp; Uses"/>
      <sheetName val="4)Buyer Affordability"/>
      <sheetName val="5)Buyer Income"/>
      <sheetName val="6)LBP-Homebuyer"/>
      <sheetName val="KHC Evaluation"/>
      <sheetName val="KHC Internal"/>
      <sheetName val="RHTF Income Limits-eff. 6-15-23"/>
      <sheetName val="RHTF Eligible Counties"/>
      <sheetName val="Price Limits-eff 7-1-23"/>
      <sheetName val="PCR Cover"/>
      <sheetName val="PCR a)Checklist"/>
      <sheetName val="PCR 1)TDC"/>
      <sheetName val="PCR 1a)Rehab Scope"/>
      <sheetName val="PCR 2)Sources &amp; Uses"/>
      <sheetName val="PCR 3)Buyer Affordability "/>
      <sheetName val="PCR KHC Internal "/>
      <sheetName val="LBP-Homebuyer"/>
    </sheetNames>
    <sheetDataSet>
      <sheetData sheetId="0"/>
      <sheetData sheetId="1"/>
      <sheetData sheetId="2">
        <row r="1">
          <cell r="B1" t="str">
            <v>RHTF Single Family Homebuyer Development</v>
          </cell>
        </row>
      </sheetData>
      <sheetData sheetId="3"/>
      <sheetData sheetId="4">
        <row r="6">
          <cell r="S6" t="str">
            <v>Barren County, KY</v>
          </cell>
        </row>
        <row r="13">
          <cell r="G13" t="str">
            <v>1 person</v>
          </cell>
        </row>
        <row r="18">
          <cell r="J18" t="str">
            <v>Lot Size (acres)</v>
          </cell>
        </row>
      </sheetData>
      <sheetData sheetId="5">
        <row r="16">
          <cell r="F16">
            <v>0</v>
          </cell>
        </row>
        <row r="68">
          <cell r="F68">
            <v>0</v>
          </cell>
        </row>
        <row r="91">
          <cell r="E91" t="e">
            <v>#DIV/0!</v>
          </cell>
        </row>
        <row r="93">
          <cell r="F93">
            <v>0</v>
          </cell>
        </row>
      </sheetData>
      <sheetData sheetId="6"/>
      <sheetData sheetId="7"/>
      <sheetData sheetId="8"/>
      <sheetData sheetId="9"/>
      <sheetData sheetId="10"/>
      <sheetData sheetId="11"/>
      <sheetData sheetId="12"/>
      <sheetData sheetId="13"/>
      <sheetData sheetId="14"/>
      <sheetData sheetId="15"/>
      <sheetData sheetId="16">
        <row r="3">
          <cell r="B3" t="str">
            <v xml:space="preserve">RHTF Single-Family Homebuyer Development </v>
          </cell>
        </row>
      </sheetData>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STRUCTIONS"/>
      <sheetName val="a)Compliance &amp; Underwriting"/>
      <sheetName val="b)SetUp Checklist"/>
      <sheetName val="1)Project Summary "/>
      <sheetName val="2)TDC"/>
      <sheetName val="2a)Rehab Scope"/>
      <sheetName val="3)Sources &amp; Uses"/>
      <sheetName val="4)Buyer Affordability"/>
      <sheetName val="5)Buyer Income"/>
      <sheetName val="6)LBP-Homebuyer"/>
      <sheetName val="KHC Evaluation"/>
      <sheetName val="KHC Internal"/>
      <sheetName val="AHTF Limits"/>
      <sheetName val="HOME Limits"/>
      <sheetName val="Price Limits"/>
      <sheetName val="PCR Cover"/>
      <sheetName val="2)TDC (2)"/>
      <sheetName val="2a)Rehab Scope (2)"/>
      <sheetName val="3)Sources &amp; Uses (2)"/>
      <sheetName val="4)Buyer Affordability (2)"/>
    </sheetNames>
    <sheetDataSet>
      <sheetData sheetId="0"/>
      <sheetData sheetId="1"/>
      <sheetData sheetId="2"/>
      <sheetData sheetId="3"/>
      <sheetData sheetId="4"/>
      <sheetData sheetId="5">
        <row r="16">
          <cell r="F16">
            <v>140000</v>
          </cell>
        </row>
        <row r="90">
          <cell r="E90">
            <v>9.8879367172050092E-2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UD-52667_Single_Family"/>
      <sheetName val="HUD-52667_Duplex"/>
      <sheetName val="HUD-52667_Apartment"/>
      <sheetName val="FuelsUsed"/>
      <sheetName val="StructureTypeFactors"/>
      <sheetName val="Usage"/>
      <sheetName val="Rates"/>
      <sheetName val="GasPriceHistory"/>
      <sheetName val="Heat_AC_Single_Family"/>
      <sheetName val="Heat_AC_Duplex"/>
      <sheetName val="Heat_AC_Apartment"/>
      <sheetName val="Other_Costs"/>
      <sheetName val="Comparisons"/>
    </sheetNames>
    <sheetDataSet>
      <sheetData sheetId="0" refreshError="1"/>
      <sheetData sheetId="1" refreshError="1"/>
      <sheetData sheetId="2" refreshError="1"/>
      <sheetData sheetId="3" refreshError="1"/>
      <sheetData sheetId="4" refreshError="1"/>
      <sheetData sheetId="5" refreshError="1">
        <row r="11">
          <cell r="F11">
            <v>162.5</v>
          </cell>
          <cell r="G11">
            <v>227.49999999999997</v>
          </cell>
          <cell r="H11">
            <v>292.5</v>
          </cell>
          <cell r="I11">
            <v>357.50000000000006</v>
          </cell>
          <cell r="J11">
            <v>454.99999999999994</v>
          </cell>
          <cell r="K11">
            <v>520</v>
          </cell>
        </row>
        <row r="12">
          <cell r="F12">
            <v>55</v>
          </cell>
          <cell r="G12">
            <v>77</v>
          </cell>
          <cell r="H12">
            <v>99</v>
          </cell>
          <cell r="I12">
            <v>121.00000000000001</v>
          </cell>
          <cell r="J12">
            <v>154</v>
          </cell>
          <cell r="K12">
            <v>176</v>
          </cell>
        </row>
        <row r="13">
          <cell r="F13">
            <v>145.71428571428572</v>
          </cell>
          <cell r="G13">
            <v>203.99999999999997</v>
          </cell>
          <cell r="H13">
            <v>262.28571428571428</v>
          </cell>
          <cell r="I13">
            <v>320.57142857142861</v>
          </cell>
          <cell r="J13">
            <v>407.99999999999994</v>
          </cell>
          <cell r="K13">
            <v>466.28571428571428</v>
          </cell>
        </row>
        <row r="18">
          <cell r="F18">
            <v>4</v>
          </cell>
          <cell r="G18">
            <v>5.6</v>
          </cell>
          <cell r="H18">
            <v>7.2</v>
          </cell>
          <cell r="I18">
            <v>8.8000000000000007</v>
          </cell>
          <cell r="J18">
            <v>11.2</v>
          </cell>
          <cell r="K18">
            <v>12.8</v>
          </cell>
        </row>
        <row r="19">
          <cell r="F19">
            <v>9</v>
          </cell>
          <cell r="G19">
            <v>12.6</v>
          </cell>
          <cell r="H19">
            <v>16.200000000000003</v>
          </cell>
          <cell r="I19">
            <v>19.8</v>
          </cell>
          <cell r="J19">
            <v>25.2</v>
          </cell>
          <cell r="K19">
            <v>28.8</v>
          </cell>
        </row>
        <row r="23">
          <cell r="F23">
            <v>7.2857142857142856</v>
          </cell>
          <cell r="G23">
            <v>10.199999999999998</v>
          </cell>
          <cell r="H23">
            <v>13.114285714285714</v>
          </cell>
          <cell r="I23">
            <v>16.028571428571432</v>
          </cell>
          <cell r="J23">
            <v>20.399999999999995</v>
          </cell>
          <cell r="K23">
            <v>23.314285714285717</v>
          </cell>
        </row>
      </sheetData>
      <sheetData sheetId="6" refreshError="1">
        <row r="5">
          <cell r="D5">
            <v>0.57350000000000001</v>
          </cell>
        </row>
        <row r="7">
          <cell r="D7">
            <v>0.52856000000000003</v>
          </cell>
        </row>
        <row r="8">
          <cell r="D8">
            <v>0.15296999999999999</v>
          </cell>
        </row>
        <row r="14">
          <cell r="D14">
            <v>4.2250000000000003E-2</v>
          </cell>
        </row>
        <row r="20">
          <cell r="D20">
            <v>6.8699999999999997E-2</v>
          </cell>
        </row>
        <row r="25">
          <cell r="D25">
            <v>16.809999999999999</v>
          </cell>
        </row>
        <row r="27">
          <cell r="D27">
            <v>4.2250000000000003E-2</v>
          </cell>
        </row>
        <row r="30">
          <cell r="D30">
            <v>2.89</v>
          </cell>
        </row>
      </sheetData>
      <sheetData sheetId="7" refreshError="1"/>
      <sheetData sheetId="8" refreshError="1">
        <row r="5">
          <cell r="E5">
            <v>48.308860487359993</v>
          </cell>
          <cell r="F5">
            <v>27.671967837249998</v>
          </cell>
          <cell r="G5">
            <v>68.637500000000003</v>
          </cell>
        </row>
        <row r="25">
          <cell r="E25">
            <v>57.545561294803996</v>
          </cell>
          <cell r="F25">
            <v>36.325016665850008</v>
          </cell>
          <cell r="G25">
            <v>96.092499999999987</v>
          </cell>
        </row>
        <row r="45">
          <cell r="E45">
            <v>66.610959784974</v>
          </cell>
          <cell r="F45">
            <v>44.60048124894999</v>
          </cell>
          <cell r="G45">
            <v>123.54750000000001</v>
          </cell>
        </row>
        <row r="65">
          <cell r="E65">
            <v>75.413298043864017</v>
          </cell>
          <cell r="F65">
            <v>52.87594583205</v>
          </cell>
          <cell r="G65">
            <v>151.00250000000003</v>
          </cell>
        </row>
        <row r="85">
          <cell r="E85">
            <v>88.569360640486011</v>
          </cell>
          <cell r="F85">
            <v>65.236474062100001</v>
          </cell>
          <cell r="G85">
            <v>192.18499999999997</v>
          </cell>
        </row>
        <row r="105">
          <cell r="E105">
            <v>97.340069038234006</v>
          </cell>
          <cell r="F105">
            <v>73.29410339239999</v>
          </cell>
          <cell r="G105">
            <v>219.64000000000001</v>
          </cell>
        </row>
      </sheetData>
      <sheetData sheetId="9" refreshError="1">
        <row r="5">
          <cell r="E5">
            <v>45.537850245126798</v>
          </cell>
          <cell r="F5">
            <v>25.346424491025001</v>
          </cell>
          <cell r="G5">
            <v>60.400999999999989</v>
          </cell>
        </row>
        <row r="25">
          <cell r="E25">
            <v>53.666146955677512</v>
          </cell>
          <cell r="F25">
            <v>33.428604061764993</v>
          </cell>
          <cell r="G25">
            <v>84.561400000000006</v>
          </cell>
        </row>
        <row r="45">
          <cell r="E45">
            <v>61.761135230277119</v>
          </cell>
          <cell r="F45">
            <v>40.876522186555</v>
          </cell>
          <cell r="G45">
            <v>108.72179999999999</v>
          </cell>
        </row>
        <row r="65">
          <cell r="E65">
            <v>69.624630501350325</v>
          </cell>
          <cell r="F65">
            <v>48.324440311344993</v>
          </cell>
          <cell r="G65">
            <v>132.88220000000001</v>
          </cell>
        </row>
        <row r="85">
          <cell r="E85">
            <v>81.201965586377682</v>
          </cell>
          <cell r="F85">
            <v>59.496317498530004</v>
          </cell>
          <cell r="G85">
            <v>169.12280000000001</v>
          </cell>
        </row>
        <row r="105">
          <cell r="E105">
            <v>88.92018897639592</v>
          </cell>
          <cell r="F105">
            <v>66.847999928159979</v>
          </cell>
          <cell r="G105">
            <v>193.28319999999999</v>
          </cell>
        </row>
      </sheetData>
      <sheetData sheetId="10" refreshError="1">
        <row r="5">
          <cell r="E5">
            <v>41.381334881776993</v>
          </cell>
          <cell r="F5">
            <v>18.791200776562501</v>
          </cell>
          <cell r="G5">
            <v>48.046249999999993</v>
          </cell>
        </row>
        <row r="25">
          <cell r="E25">
            <v>47.8470254469878</v>
          </cell>
          <cell r="F25">
            <v>25.578978825647496</v>
          </cell>
          <cell r="G25">
            <v>67.264749999999992</v>
          </cell>
        </row>
        <row r="45">
          <cell r="E45">
            <v>54.312716012198592</v>
          </cell>
          <cell r="F45">
            <v>31.49996430506749</v>
          </cell>
          <cell r="G45">
            <v>86.483250000000012</v>
          </cell>
        </row>
        <row r="65">
          <cell r="E65">
            <v>60.77320800617219</v>
          </cell>
          <cell r="F65">
            <v>36.945676509582491</v>
          </cell>
          <cell r="G65">
            <v>105.70175</v>
          </cell>
        </row>
        <row r="85">
          <cell r="E85">
            <v>70.150873005215189</v>
          </cell>
          <cell r="F85">
            <v>45.014254478105009</v>
          </cell>
          <cell r="G85">
            <v>134.52949999999998</v>
          </cell>
        </row>
        <row r="105">
          <cell r="E105">
            <v>76.290368883638806</v>
          </cell>
          <cell r="F105">
            <v>50.393306457119998</v>
          </cell>
          <cell r="G105">
            <v>153.74800000000002</v>
          </cell>
        </row>
      </sheetData>
      <sheetData sheetId="11" refreshError="1">
        <row r="10">
          <cell r="C10">
            <v>6.3747830039842777</v>
          </cell>
          <cell r="D10">
            <v>9.5621745059764134</v>
          </cell>
          <cell r="E10">
            <v>15.936957509960694</v>
          </cell>
          <cell r="F10">
            <v>25.499132015937111</v>
          </cell>
          <cell r="G10">
            <v>35.061306521913515</v>
          </cell>
          <cell r="H10">
            <v>44.623481027889937</v>
          </cell>
        </row>
        <row r="12">
          <cell r="C12">
            <v>19.343018475278768</v>
          </cell>
          <cell r="D12">
            <v>22.616847712918148</v>
          </cell>
          <cell r="E12">
            <v>29.164506188196917</v>
          </cell>
          <cell r="F12">
            <v>38.985993901115066</v>
          </cell>
          <cell r="G12">
            <v>48.807481614033208</v>
          </cell>
          <cell r="H12">
            <v>58.628969326951363</v>
          </cell>
        </row>
        <row r="19">
          <cell r="C19">
            <v>4.7810872529882067</v>
          </cell>
          <cell r="D19">
            <v>7.1716308794823105</v>
          </cell>
          <cell r="E19">
            <v>11.952718132470519</v>
          </cell>
          <cell r="F19">
            <v>19.124349011952827</v>
          </cell>
          <cell r="G19">
            <v>26.295979891435138</v>
          </cell>
          <cell r="H19">
            <v>33.467610770917453</v>
          </cell>
        </row>
        <row r="21">
          <cell r="C21">
            <v>17.706103856459077</v>
          </cell>
          <cell r="D21">
            <v>20.161475784688612</v>
          </cell>
          <cell r="E21">
            <v>25.072219641147687</v>
          </cell>
          <cell r="F21">
            <v>32.4383354258363</v>
          </cell>
          <cell r="G21">
            <v>39.80445121052491</v>
          </cell>
          <cell r="H21">
            <v>47.17056699521352</v>
          </cell>
        </row>
        <row r="25">
          <cell r="C25">
            <v>14</v>
          </cell>
          <cell r="D25">
            <v>14</v>
          </cell>
          <cell r="E25">
            <v>14</v>
          </cell>
          <cell r="F25">
            <v>14</v>
          </cell>
          <cell r="G25">
            <v>14</v>
          </cell>
          <cell r="H25">
            <v>14</v>
          </cell>
        </row>
        <row r="26">
          <cell r="C26">
            <v>14</v>
          </cell>
          <cell r="D26">
            <v>14</v>
          </cell>
          <cell r="E26">
            <v>14</v>
          </cell>
          <cell r="F26">
            <v>14</v>
          </cell>
          <cell r="G26">
            <v>14</v>
          </cell>
          <cell r="H26">
            <v>14</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UD-52667_Single_Family"/>
      <sheetName val="HUD-52667_Duplex"/>
      <sheetName val="HUD-52667_Apartment"/>
      <sheetName val="FuelsUsed"/>
      <sheetName val="StructureTypeFactors"/>
      <sheetName val="Usage"/>
      <sheetName val="Rates"/>
      <sheetName val="GasPriceHistory"/>
      <sheetName val="Heat_AC_Single_Family"/>
      <sheetName val="Heat_AC_Duplex"/>
      <sheetName val="Heat_AC_Apartment"/>
      <sheetName val="Other_Costs"/>
      <sheetName val="Comparisons"/>
    </sheetNames>
    <sheetDataSet>
      <sheetData sheetId="0" refreshError="1"/>
      <sheetData sheetId="1" refreshError="1"/>
      <sheetData sheetId="2" refreshError="1"/>
      <sheetData sheetId="3" refreshError="1"/>
      <sheetData sheetId="4" refreshError="1"/>
      <sheetData sheetId="5" refreshError="1">
        <row r="11">
          <cell r="F11">
            <v>162.5</v>
          </cell>
          <cell r="G11">
            <v>227.49999999999997</v>
          </cell>
          <cell r="H11">
            <v>292.5</v>
          </cell>
          <cell r="I11">
            <v>357.50000000000006</v>
          </cell>
          <cell r="J11">
            <v>454.99999999999994</v>
          </cell>
          <cell r="K11">
            <v>520</v>
          </cell>
        </row>
        <row r="12">
          <cell r="F12">
            <v>55</v>
          </cell>
          <cell r="G12">
            <v>77</v>
          </cell>
          <cell r="H12">
            <v>99</v>
          </cell>
          <cell r="I12">
            <v>121.00000000000001</v>
          </cell>
          <cell r="J12">
            <v>154</v>
          </cell>
          <cell r="K12">
            <v>176</v>
          </cell>
        </row>
        <row r="13">
          <cell r="F13">
            <v>145.71428571428572</v>
          </cell>
          <cell r="G13">
            <v>203.99999999999997</v>
          </cell>
          <cell r="H13">
            <v>262.28571428571428</v>
          </cell>
          <cell r="I13">
            <v>320.57142857142861</v>
          </cell>
          <cell r="J13">
            <v>407.99999999999994</v>
          </cell>
          <cell r="K13">
            <v>466.28571428571428</v>
          </cell>
        </row>
        <row r="18">
          <cell r="F18">
            <v>4</v>
          </cell>
          <cell r="G18">
            <v>5.6</v>
          </cell>
          <cell r="H18">
            <v>7.2</v>
          </cell>
          <cell r="I18">
            <v>8.8000000000000007</v>
          </cell>
          <cell r="J18">
            <v>11.2</v>
          </cell>
          <cell r="K18">
            <v>12.8</v>
          </cell>
        </row>
        <row r="19">
          <cell r="F19">
            <v>9</v>
          </cell>
          <cell r="G19">
            <v>12.6</v>
          </cell>
          <cell r="H19">
            <v>16.200000000000003</v>
          </cell>
          <cell r="I19">
            <v>19.8</v>
          </cell>
          <cell r="J19">
            <v>25.2</v>
          </cell>
          <cell r="K19">
            <v>28.8</v>
          </cell>
        </row>
        <row r="23">
          <cell r="F23">
            <v>7.2857142857142856</v>
          </cell>
          <cell r="G23">
            <v>10.199999999999998</v>
          </cell>
          <cell r="H23">
            <v>13.114285714285714</v>
          </cell>
          <cell r="I23">
            <v>16.028571428571432</v>
          </cell>
          <cell r="J23">
            <v>20.399999999999995</v>
          </cell>
          <cell r="K23">
            <v>23.314285714285717</v>
          </cell>
        </row>
      </sheetData>
      <sheetData sheetId="6" refreshError="1">
        <row r="5">
          <cell r="D5">
            <v>0.57350000000000001</v>
          </cell>
        </row>
        <row r="7">
          <cell r="D7">
            <v>0.52856000000000003</v>
          </cell>
        </row>
        <row r="8">
          <cell r="D8">
            <v>0.15296999999999999</v>
          </cell>
        </row>
        <row r="14">
          <cell r="D14">
            <v>4.2250000000000003E-2</v>
          </cell>
        </row>
        <row r="20">
          <cell r="D20">
            <v>6.8699999999999997E-2</v>
          </cell>
        </row>
        <row r="25">
          <cell r="D25">
            <v>16.809999999999999</v>
          </cell>
        </row>
        <row r="27">
          <cell r="D27">
            <v>4.2250000000000003E-2</v>
          </cell>
        </row>
        <row r="30">
          <cell r="D30">
            <v>2.89</v>
          </cell>
        </row>
      </sheetData>
      <sheetData sheetId="7" refreshError="1"/>
      <sheetData sheetId="8" refreshError="1">
        <row r="5">
          <cell r="E5">
            <v>48.308860487359993</v>
          </cell>
          <cell r="F5">
            <v>27.671967837249998</v>
          </cell>
          <cell r="G5">
            <v>68.637500000000003</v>
          </cell>
        </row>
        <row r="25">
          <cell r="E25">
            <v>57.545561294803996</v>
          </cell>
          <cell r="F25">
            <v>36.325016665850008</v>
          </cell>
          <cell r="G25">
            <v>96.092499999999987</v>
          </cell>
        </row>
        <row r="45">
          <cell r="E45">
            <v>66.610959784974</v>
          </cell>
          <cell r="F45">
            <v>44.60048124894999</v>
          </cell>
          <cell r="G45">
            <v>123.54750000000001</v>
          </cell>
        </row>
        <row r="65">
          <cell r="E65">
            <v>75.413298043864017</v>
          </cell>
          <cell r="F65">
            <v>52.87594583205</v>
          </cell>
          <cell r="G65">
            <v>151.00250000000003</v>
          </cell>
        </row>
        <row r="85">
          <cell r="E85">
            <v>88.569360640486011</v>
          </cell>
          <cell r="F85">
            <v>65.236474062100001</v>
          </cell>
          <cell r="G85">
            <v>192.18499999999997</v>
          </cell>
        </row>
        <row r="105">
          <cell r="E105">
            <v>97.340069038234006</v>
          </cell>
          <cell r="F105">
            <v>73.29410339239999</v>
          </cell>
          <cell r="G105">
            <v>219.64000000000001</v>
          </cell>
        </row>
      </sheetData>
      <sheetData sheetId="9" refreshError="1">
        <row r="5">
          <cell r="E5">
            <v>45.537850245126798</v>
          </cell>
          <cell r="F5">
            <v>25.346424491025001</v>
          </cell>
          <cell r="G5">
            <v>60.400999999999989</v>
          </cell>
        </row>
        <row r="25">
          <cell r="E25">
            <v>53.666146955677512</v>
          </cell>
          <cell r="F25">
            <v>33.428604061764993</v>
          </cell>
          <cell r="G25">
            <v>84.561400000000006</v>
          </cell>
        </row>
        <row r="45">
          <cell r="E45">
            <v>61.761135230277119</v>
          </cell>
          <cell r="F45">
            <v>40.876522186555</v>
          </cell>
          <cell r="G45">
            <v>108.72179999999999</v>
          </cell>
        </row>
        <row r="65">
          <cell r="E65">
            <v>69.624630501350325</v>
          </cell>
          <cell r="F65">
            <v>48.324440311344993</v>
          </cell>
          <cell r="G65">
            <v>132.88220000000001</v>
          </cell>
        </row>
        <row r="85">
          <cell r="E85">
            <v>81.201965586377682</v>
          </cell>
          <cell r="F85">
            <v>59.496317498530004</v>
          </cell>
          <cell r="G85">
            <v>169.12280000000001</v>
          </cell>
        </row>
        <row r="105">
          <cell r="E105">
            <v>88.92018897639592</v>
          </cell>
          <cell r="F105">
            <v>66.847999928159979</v>
          </cell>
          <cell r="G105">
            <v>193.28319999999999</v>
          </cell>
        </row>
      </sheetData>
      <sheetData sheetId="10" refreshError="1">
        <row r="5">
          <cell r="E5">
            <v>41.381334881776993</v>
          </cell>
          <cell r="F5">
            <v>18.791200776562501</v>
          </cell>
          <cell r="G5">
            <v>48.046249999999993</v>
          </cell>
        </row>
        <row r="25">
          <cell r="E25">
            <v>47.8470254469878</v>
          </cell>
          <cell r="F25">
            <v>25.578978825647496</v>
          </cell>
          <cell r="G25">
            <v>67.264749999999992</v>
          </cell>
        </row>
        <row r="45">
          <cell r="E45">
            <v>54.312716012198592</v>
          </cell>
          <cell r="F45">
            <v>31.49996430506749</v>
          </cell>
          <cell r="G45">
            <v>86.483250000000012</v>
          </cell>
        </row>
        <row r="65">
          <cell r="E65">
            <v>60.77320800617219</v>
          </cell>
          <cell r="F65">
            <v>36.945676509582491</v>
          </cell>
          <cell r="G65">
            <v>105.70175</v>
          </cell>
        </row>
        <row r="85">
          <cell r="E85">
            <v>70.150873005215189</v>
          </cell>
          <cell r="F85">
            <v>45.014254478105009</v>
          </cell>
          <cell r="G85">
            <v>134.52949999999998</v>
          </cell>
        </row>
        <row r="105">
          <cell r="E105">
            <v>76.290368883638806</v>
          </cell>
          <cell r="F105">
            <v>50.393306457119998</v>
          </cell>
          <cell r="G105">
            <v>153.74800000000002</v>
          </cell>
        </row>
      </sheetData>
      <sheetData sheetId="11" refreshError="1">
        <row r="10">
          <cell r="C10">
            <v>6.3747830039842777</v>
          </cell>
          <cell r="D10">
            <v>9.5621745059764134</v>
          </cell>
          <cell r="E10">
            <v>15.936957509960694</v>
          </cell>
          <cell r="F10">
            <v>25.499132015937111</v>
          </cell>
          <cell r="G10">
            <v>35.061306521913515</v>
          </cell>
          <cell r="H10">
            <v>44.623481027889937</v>
          </cell>
        </row>
        <row r="12">
          <cell r="C12">
            <v>19.343018475278768</v>
          </cell>
          <cell r="D12">
            <v>22.616847712918148</v>
          </cell>
          <cell r="E12">
            <v>29.164506188196917</v>
          </cell>
          <cell r="F12">
            <v>38.985993901115066</v>
          </cell>
          <cell r="G12">
            <v>48.807481614033208</v>
          </cell>
          <cell r="H12">
            <v>58.628969326951363</v>
          </cell>
        </row>
        <row r="19">
          <cell r="C19">
            <v>4.7810872529882067</v>
          </cell>
          <cell r="D19">
            <v>7.1716308794823105</v>
          </cell>
          <cell r="E19">
            <v>11.952718132470519</v>
          </cell>
          <cell r="F19">
            <v>19.124349011952827</v>
          </cell>
          <cell r="G19">
            <v>26.295979891435138</v>
          </cell>
          <cell r="H19">
            <v>33.467610770917453</v>
          </cell>
        </row>
        <row r="21">
          <cell r="C21">
            <v>17.706103856459077</v>
          </cell>
          <cell r="D21">
            <v>20.161475784688612</v>
          </cell>
          <cell r="E21">
            <v>25.072219641147687</v>
          </cell>
          <cell r="F21">
            <v>32.4383354258363</v>
          </cell>
          <cell r="G21">
            <v>39.80445121052491</v>
          </cell>
          <cell r="H21">
            <v>47.17056699521352</v>
          </cell>
        </row>
        <row r="25">
          <cell r="C25">
            <v>14</v>
          </cell>
          <cell r="D25">
            <v>14</v>
          </cell>
          <cell r="E25">
            <v>14</v>
          </cell>
          <cell r="F25">
            <v>14</v>
          </cell>
          <cell r="G25">
            <v>14</v>
          </cell>
          <cell r="H25">
            <v>14</v>
          </cell>
        </row>
        <row r="26">
          <cell r="C26">
            <v>14</v>
          </cell>
          <cell r="D26">
            <v>14</v>
          </cell>
          <cell r="E26">
            <v>14</v>
          </cell>
          <cell r="F26">
            <v>14</v>
          </cell>
          <cell r="G26">
            <v>14</v>
          </cell>
          <cell r="H26">
            <v>14</v>
          </cell>
        </row>
      </sheetData>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ion"/>
      <sheetName val="INSTRUCTIONS"/>
      <sheetName val="0)Compliance Info"/>
      <sheetName val="1)Application"/>
      <sheetName val="1a)Properties"/>
      <sheetName val="2)Units, Dev Costs &amp; Sales"/>
      <sheetName val="3)Summary Sources &amp; Uses"/>
      <sheetName val="4)Buyer Affordability"/>
    </sheetNames>
    <sheetDataSet>
      <sheetData sheetId="0"/>
      <sheetData sheetId="1"/>
      <sheetData sheetId="2">
        <row r="1">
          <cell r="B1" t="str">
            <v>City of Bridgeport HOME Homeownership Application</v>
          </cell>
        </row>
      </sheetData>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INSTRUCTIONS"/>
      <sheetName val="a)Compliance &amp; Underwriting"/>
      <sheetName val="b)SetUp Checklist"/>
      <sheetName val="1)Project Summary "/>
      <sheetName val="2)TDC"/>
      <sheetName val="2a)Rehab Scope"/>
      <sheetName val="3)Sources &amp; Uses"/>
      <sheetName val="4)Buyer Affordability"/>
      <sheetName val="5)Buyer Income"/>
      <sheetName val="6)LBP-Homebuyer"/>
      <sheetName val="KHC Evaluation"/>
      <sheetName val="KHC Internal"/>
      <sheetName val="HOME Limits-eff. 6-15-22"/>
      <sheetName val="HOME Limits-eff. 6-1-21"/>
      <sheetName val="AHTF Limits-eff. 6-15-22"/>
      <sheetName val="AHTF Limits-eff. 6-1-21"/>
      <sheetName val="Price Limits-eff 6-1-22"/>
      <sheetName val="PCR Cover"/>
      <sheetName val="PCR a)Checklist"/>
      <sheetName val="PCR 1)TDC"/>
      <sheetName val="PCR 1a)Rehab Scope"/>
      <sheetName val="PCR 2)Sources &amp; Uses"/>
      <sheetName val="PCR 3)Buyer Affordability "/>
      <sheetName val="PCR KHC Internal "/>
      <sheetName val="MBE-WBE"/>
      <sheetName val="LBP-Homebuyer"/>
    </sheetNames>
    <sheetDataSet>
      <sheetData sheetId="0" refreshError="1"/>
      <sheetData sheetId="1" refreshError="1"/>
      <sheetData sheetId="2" refreshError="1"/>
      <sheetData sheetId="3" refreshError="1"/>
      <sheetData sheetId="4" refreshError="1"/>
      <sheetData sheetId="5">
        <row r="68">
          <cell r="F68">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eligibility.sc.egov.usda.gov/eligibility/"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huduser.gov/portal/datasets/il/il26/State-Incomelimits-Report-FY26.pdf" TargetMode="External"/><Relationship Id="rId1" Type="http://schemas.openxmlformats.org/officeDocument/2006/relationships/hyperlink" Target="https://www.huduser.gov/portal/datasets/home-datasets/files/HOME_IncomeLmts_Natl_2026.xlsx"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hudexchange.info/incomecalculato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kyhmis.zendesk.com/hc/en-us/articles/360015745833-KHC-Inspections-Memorandum-of-Agreement-Template-2019-1-3"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ligibility.sc.egov.usda.gov/eligibility/welcomeAction.d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hudexchange.info/incomecalculator/"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B3:F13"/>
  <sheetViews>
    <sheetView tabSelected="1" zoomScale="140" zoomScaleNormal="140" workbookViewId="0">
      <selection activeCell="B6" sqref="B6:E6"/>
    </sheetView>
  </sheetViews>
  <sheetFormatPr defaultColWidth="8.5703125" defaultRowHeight="15.75" x14ac:dyDescent="0.25"/>
  <cols>
    <col min="1" max="1" width="2.28515625" style="36" customWidth="1"/>
    <col min="2" max="2" width="30.42578125" style="36" customWidth="1"/>
    <col min="3" max="3" width="6.7109375" style="38" customWidth="1"/>
    <col min="4" max="4" width="9" style="36" customWidth="1"/>
    <col min="5" max="5" width="3.28515625" style="36" bestFit="1" customWidth="1"/>
    <col min="6" max="6" width="8.5703125" style="36" customWidth="1"/>
    <col min="7" max="256" width="8.5703125" style="36"/>
    <col min="257" max="257" width="2.28515625" style="36" customWidth="1"/>
    <col min="258" max="258" width="30.42578125" style="36" customWidth="1"/>
    <col min="259" max="259" width="6.7109375" style="36" customWidth="1"/>
    <col min="260" max="260" width="3" style="36" bestFit="1" customWidth="1"/>
    <col min="261" max="261" width="17.7109375" style="36" customWidth="1"/>
    <col min="262" max="512" width="8.5703125" style="36"/>
    <col min="513" max="513" width="2.28515625" style="36" customWidth="1"/>
    <col min="514" max="514" width="30.42578125" style="36" customWidth="1"/>
    <col min="515" max="515" width="6.7109375" style="36" customWidth="1"/>
    <col min="516" max="516" width="3" style="36" bestFit="1" customWidth="1"/>
    <col min="517" max="517" width="17.7109375" style="36" customWidth="1"/>
    <col min="518" max="768" width="8.5703125" style="36"/>
    <col min="769" max="769" width="2.28515625" style="36" customWidth="1"/>
    <col min="770" max="770" width="30.42578125" style="36" customWidth="1"/>
    <col min="771" max="771" width="6.7109375" style="36" customWidth="1"/>
    <col min="772" max="772" width="3" style="36" bestFit="1" customWidth="1"/>
    <col min="773" max="773" width="17.7109375" style="36" customWidth="1"/>
    <col min="774" max="1024" width="8.5703125" style="36"/>
    <col min="1025" max="1025" width="2.28515625" style="36" customWidth="1"/>
    <col min="1026" max="1026" width="30.42578125" style="36" customWidth="1"/>
    <col min="1027" max="1027" width="6.7109375" style="36" customWidth="1"/>
    <col min="1028" max="1028" width="3" style="36" bestFit="1" customWidth="1"/>
    <col min="1029" max="1029" width="17.7109375" style="36" customWidth="1"/>
    <col min="1030" max="1280" width="8.5703125" style="36"/>
    <col min="1281" max="1281" width="2.28515625" style="36" customWidth="1"/>
    <col min="1282" max="1282" width="30.42578125" style="36" customWidth="1"/>
    <col min="1283" max="1283" width="6.7109375" style="36" customWidth="1"/>
    <col min="1284" max="1284" width="3" style="36" bestFit="1" customWidth="1"/>
    <col min="1285" max="1285" width="17.7109375" style="36" customWidth="1"/>
    <col min="1286" max="1536" width="8.5703125" style="36"/>
    <col min="1537" max="1537" width="2.28515625" style="36" customWidth="1"/>
    <col min="1538" max="1538" width="30.42578125" style="36" customWidth="1"/>
    <col min="1539" max="1539" width="6.7109375" style="36" customWidth="1"/>
    <col min="1540" max="1540" width="3" style="36" bestFit="1" customWidth="1"/>
    <col min="1541" max="1541" width="17.7109375" style="36" customWidth="1"/>
    <col min="1542" max="1792" width="8.5703125" style="36"/>
    <col min="1793" max="1793" width="2.28515625" style="36" customWidth="1"/>
    <col min="1794" max="1794" width="30.42578125" style="36" customWidth="1"/>
    <col min="1795" max="1795" width="6.7109375" style="36" customWidth="1"/>
    <col min="1796" max="1796" width="3" style="36" bestFit="1" customWidth="1"/>
    <col min="1797" max="1797" width="17.7109375" style="36" customWidth="1"/>
    <col min="1798" max="2048" width="8.5703125" style="36"/>
    <col min="2049" max="2049" width="2.28515625" style="36" customWidth="1"/>
    <col min="2050" max="2050" width="30.42578125" style="36" customWidth="1"/>
    <col min="2051" max="2051" width="6.7109375" style="36" customWidth="1"/>
    <col min="2052" max="2052" width="3" style="36" bestFit="1" customWidth="1"/>
    <col min="2053" max="2053" width="17.7109375" style="36" customWidth="1"/>
    <col min="2054" max="2304" width="8.5703125" style="36"/>
    <col min="2305" max="2305" width="2.28515625" style="36" customWidth="1"/>
    <col min="2306" max="2306" width="30.42578125" style="36" customWidth="1"/>
    <col min="2307" max="2307" width="6.7109375" style="36" customWidth="1"/>
    <col min="2308" max="2308" width="3" style="36" bestFit="1" customWidth="1"/>
    <col min="2309" max="2309" width="17.7109375" style="36" customWidth="1"/>
    <col min="2310" max="2560" width="8.5703125" style="36"/>
    <col min="2561" max="2561" width="2.28515625" style="36" customWidth="1"/>
    <col min="2562" max="2562" width="30.42578125" style="36" customWidth="1"/>
    <col min="2563" max="2563" width="6.7109375" style="36" customWidth="1"/>
    <col min="2564" max="2564" width="3" style="36" bestFit="1" customWidth="1"/>
    <col min="2565" max="2565" width="17.7109375" style="36" customWidth="1"/>
    <col min="2566" max="2816" width="8.5703125" style="36"/>
    <col min="2817" max="2817" width="2.28515625" style="36" customWidth="1"/>
    <col min="2818" max="2818" width="30.42578125" style="36" customWidth="1"/>
    <col min="2819" max="2819" width="6.7109375" style="36" customWidth="1"/>
    <col min="2820" max="2820" width="3" style="36" bestFit="1" customWidth="1"/>
    <col min="2821" max="2821" width="17.7109375" style="36" customWidth="1"/>
    <col min="2822" max="3072" width="8.5703125" style="36"/>
    <col min="3073" max="3073" width="2.28515625" style="36" customWidth="1"/>
    <col min="3074" max="3074" width="30.42578125" style="36" customWidth="1"/>
    <col min="3075" max="3075" width="6.7109375" style="36" customWidth="1"/>
    <col min="3076" max="3076" width="3" style="36" bestFit="1" customWidth="1"/>
    <col min="3077" max="3077" width="17.7109375" style="36" customWidth="1"/>
    <col min="3078" max="3328" width="8.5703125" style="36"/>
    <col min="3329" max="3329" width="2.28515625" style="36" customWidth="1"/>
    <col min="3330" max="3330" width="30.42578125" style="36" customWidth="1"/>
    <col min="3331" max="3331" width="6.7109375" style="36" customWidth="1"/>
    <col min="3332" max="3332" width="3" style="36" bestFit="1" customWidth="1"/>
    <col min="3333" max="3333" width="17.7109375" style="36" customWidth="1"/>
    <col min="3334" max="3584" width="8.5703125" style="36"/>
    <col min="3585" max="3585" width="2.28515625" style="36" customWidth="1"/>
    <col min="3586" max="3586" width="30.42578125" style="36" customWidth="1"/>
    <col min="3587" max="3587" width="6.7109375" style="36" customWidth="1"/>
    <col min="3588" max="3588" width="3" style="36" bestFit="1" customWidth="1"/>
    <col min="3589" max="3589" width="17.7109375" style="36" customWidth="1"/>
    <col min="3590" max="3840" width="8.5703125" style="36"/>
    <col min="3841" max="3841" width="2.28515625" style="36" customWidth="1"/>
    <col min="3842" max="3842" width="30.42578125" style="36" customWidth="1"/>
    <col min="3843" max="3843" width="6.7109375" style="36" customWidth="1"/>
    <col min="3844" max="3844" width="3" style="36" bestFit="1" customWidth="1"/>
    <col min="3845" max="3845" width="17.7109375" style="36" customWidth="1"/>
    <col min="3846" max="4096" width="8.5703125" style="36"/>
    <col min="4097" max="4097" width="2.28515625" style="36" customWidth="1"/>
    <col min="4098" max="4098" width="30.42578125" style="36" customWidth="1"/>
    <col min="4099" max="4099" width="6.7109375" style="36" customWidth="1"/>
    <col min="4100" max="4100" width="3" style="36" bestFit="1" customWidth="1"/>
    <col min="4101" max="4101" width="17.7109375" style="36" customWidth="1"/>
    <col min="4102" max="4352" width="8.5703125" style="36"/>
    <col min="4353" max="4353" width="2.28515625" style="36" customWidth="1"/>
    <col min="4354" max="4354" width="30.42578125" style="36" customWidth="1"/>
    <col min="4355" max="4355" width="6.7109375" style="36" customWidth="1"/>
    <col min="4356" max="4356" width="3" style="36" bestFit="1" customWidth="1"/>
    <col min="4357" max="4357" width="17.7109375" style="36" customWidth="1"/>
    <col min="4358" max="4608" width="8.5703125" style="36"/>
    <col min="4609" max="4609" width="2.28515625" style="36" customWidth="1"/>
    <col min="4610" max="4610" width="30.42578125" style="36" customWidth="1"/>
    <col min="4611" max="4611" width="6.7109375" style="36" customWidth="1"/>
    <col min="4612" max="4612" width="3" style="36" bestFit="1" customWidth="1"/>
    <col min="4613" max="4613" width="17.7109375" style="36" customWidth="1"/>
    <col min="4614" max="4864" width="8.5703125" style="36"/>
    <col min="4865" max="4865" width="2.28515625" style="36" customWidth="1"/>
    <col min="4866" max="4866" width="30.42578125" style="36" customWidth="1"/>
    <col min="4867" max="4867" width="6.7109375" style="36" customWidth="1"/>
    <col min="4868" max="4868" width="3" style="36" bestFit="1" customWidth="1"/>
    <col min="4869" max="4869" width="17.7109375" style="36" customWidth="1"/>
    <col min="4870" max="5120" width="8.5703125" style="36"/>
    <col min="5121" max="5121" width="2.28515625" style="36" customWidth="1"/>
    <col min="5122" max="5122" width="30.42578125" style="36" customWidth="1"/>
    <col min="5123" max="5123" width="6.7109375" style="36" customWidth="1"/>
    <col min="5124" max="5124" width="3" style="36" bestFit="1" customWidth="1"/>
    <col min="5125" max="5125" width="17.7109375" style="36" customWidth="1"/>
    <col min="5126" max="5376" width="8.5703125" style="36"/>
    <col min="5377" max="5377" width="2.28515625" style="36" customWidth="1"/>
    <col min="5378" max="5378" width="30.42578125" style="36" customWidth="1"/>
    <col min="5379" max="5379" width="6.7109375" style="36" customWidth="1"/>
    <col min="5380" max="5380" width="3" style="36" bestFit="1" customWidth="1"/>
    <col min="5381" max="5381" width="17.7109375" style="36" customWidth="1"/>
    <col min="5382" max="5632" width="8.5703125" style="36"/>
    <col min="5633" max="5633" width="2.28515625" style="36" customWidth="1"/>
    <col min="5634" max="5634" width="30.42578125" style="36" customWidth="1"/>
    <col min="5635" max="5635" width="6.7109375" style="36" customWidth="1"/>
    <col min="5636" max="5636" width="3" style="36" bestFit="1" customWidth="1"/>
    <col min="5637" max="5637" width="17.7109375" style="36" customWidth="1"/>
    <col min="5638" max="5888" width="8.5703125" style="36"/>
    <col min="5889" max="5889" width="2.28515625" style="36" customWidth="1"/>
    <col min="5890" max="5890" width="30.42578125" style="36" customWidth="1"/>
    <col min="5891" max="5891" width="6.7109375" style="36" customWidth="1"/>
    <col min="5892" max="5892" width="3" style="36" bestFit="1" customWidth="1"/>
    <col min="5893" max="5893" width="17.7109375" style="36" customWidth="1"/>
    <col min="5894" max="6144" width="8.5703125" style="36"/>
    <col min="6145" max="6145" width="2.28515625" style="36" customWidth="1"/>
    <col min="6146" max="6146" width="30.42578125" style="36" customWidth="1"/>
    <col min="6147" max="6147" width="6.7109375" style="36" customWidth="1"/>
    <col min="6148" max="6148" width="3" style="36" bestFit="1" customWidth="1"/>
    <col min="6149" max="6149" width="17.7109375" style="36" customWidth="1"/>
    <col min="6150" max="6400" width="8.5703125" style="36"/>
    <col min="6401" max="6401" width="2.28515625" style="36" customWidth="1"/>
    <col min="6402" max="6402" width="30.42578125" style="36" customWidth="1"/>
    <col min="6403" max="6403" width="6.7109375" style="36" customWidth="1"/>
    <col min="6404" max="6404" width="3" style="36" bestFit="1" customWidth="1"/>
    <col min="6405" max="6405" width="17.7109375" style="36" customWidth="1"/>
    <col min="6406" max="6656" width="8.5703125" style="36"/>
    <col min="6657" max="6657" width="2.28515625" style="36" customWidth="1"/>
    <col min="6658" max="6658" width="30.42578125" style="36" customWidth="1"/>
    <col min="6659" max="6659" width="6.7109375" style="36" customWidth="1"/>
    <col min="6660" max="6660" width="3" style="36" bestFit="1" customWidth="1"/>
    <col min="6661" max="6661" width="17.7109375" style="36" customWidth="1"/>
    <col min="6662" max="6912" width="8.5703125" style="36"/>
    <col min="6913" max="6913" width="2.28515625" style="36" customWidth="1"/>
    <col min="6914" max="6914" width="30.42578125" style="36" customWidth="1"/>
    <col min="6915" max="6915" width="6.7109375" style="36" customWidth="1"/>
    <col min="6916" max="6916" width="3" style="36" bestFit="1" customWidth="1"/>
    <col min="6917" max="6917" width="17.7109375" style="36" customWidth="1"/>
    <col min="6918" max="7168" width="8.5703125" style="36"/>
    <col min="7169" max="7169" width="2.28515625" style="36" customWidth="1"/>
    <col min="7170" max="7170" width="30.42578125" style="36" customWidth="1"/>
    <col min="7171" max="7171" width="6.7109375" style="36" customWidth="1"/>
    <col min="7172" max="7172" width="3" style="36" bestFit="1" customWidth="1"/>
    <col min="7173" max="7173" width="17.7109375" style="36" customWidth="1"/>
    <col min="7174" max="7424" width="8.5703125" style="36"/>
    <col min="7425" max="7425" width="2.28515625" style="36" customWidth="1"/>
    <col min="7426" max="7426" width="30.42578125" style="36" customWidth="1"/>
    <col min="7427" max="7427" width="6.7109375" style="36" customWidth="1"/>
    <col min="7428" max="7428" width="3" style="36" bestFit="1" customWidth="1"/>
    <col min="7429" max="7429" width="17.7109375" style="36" customWidth="1"/>
    <col min="7430" max="7680" width="8.5703125" style="36"/>
    <col min="7681" max="7681" width="2.28515625" style="36" customWidth="1"/>
    <col min="7682" max="7682" width="30.42578125" style="36" customWidth="1"/>
    <col min="7683" max="7683" width="6.7109375" style="36" customWidth="1"/>
    <col min="7684" max="7684" width="3" style="36" bestFit="1" customWidth="1"/>
    <col min="7685" max="7685" width="17.7109375" style="36" customWidth="1"/>
    <col min="7686" max="7936" width="8.5703125" style="36"/>
    <col min="7937" max="7937" width="2.28515625" style="36" customWidth="1"/>
    <col min="7938" max="7938" width="30.42578125" style="36" customWidth="1"/>
    <col min="7939" max="7939" width="6.7109375" style="36" customWidth="1"/>
    <col min="7940" max="7940" width="3" style="36" bestFit="1" customWidth="1"/>
    <col min="7941" max="7941" width="17.7109375" style="36" customWidth="1"/>
    <col min="7942" max="8192" width="8.5703125" style="36"/>
    <col min="8193" max="8193" width="2.28515625" style="36" customWidth="1"/>
    <col min="8194" max="8194" width="30.42578125" style="36" customWidth="1"/>
    <col min="8195" max="8195" width="6.7109375" style="36" customWidth="1"/>
    <col min="8196" max="8196" width="3" style="36" bestFit="1" customWidth="1"/>
    <col min="8197" max="8197" width="17.7109375" style="36" customWidth="1"/>
    <col min="8198" max="8448" width="8.5703125" style="36"/>
    <col min="8449" max="8449" width="2.28515625" style="36" customWidth="1"/>
    <col min="8450" max="8450" width="30.42578125" style="36" customWidth="1"/>
    <col min="8451" max="8451" width="6.7109375" style="36" customWidth="1"/>
    <col min="8452" max="8452" width="3" style="36" bestFit="1" customWidth="1"/>
    <col min="8453" max="8453" width="17.7109375" style="36" customWidth="1"/>
    <col min="8454" max="8704" width="8.5703125" style="36"/>
    <col min="8705" max="8705" width="2.28515625" style="36" customWidth="1"/>
    <col min="8706" max="8706" width="30.42578125" style="36" customWidth="1"/>
    <col min="8707" max="8707" width="6.7109375" style="36" customWidth="1"/>
    <col min="8708" max="8708" width="3" style="36" bestFit="1" customWidth="1"/>
    <col min="8709" max="8709" width="17.7109375" style="36" customWidth="1"/>
    <col min="8710" max="8960" width="8.5703125" style="36"/>
    <col min="8961" max="8961" width="2.28515625" style="36" customWidth="1"/>
    <col min="8962" max="8962" width="30.42578125" style="36" customWidth="1"/>
    <col min="8963" max="8963" width="6.7109375" style="36" customWidth="1"/>
    <col min="8964" max="8964" width="3" style="36" bestFit="1" customWidth="1"/>
    <col min="8965" max="8965" width="17.7109375" style="36" customWidth="1"/>
    <col min="8966" max="9216" width="8.5703125" style="36"/>
    <col min="9217" max="9217" width="2.28515625" style="36" customWidth="1"/>
    <col min="9218" max="9218" width="30.42578125" style="36" customWidth="1"/>
    <col min="9219" max="9219" width="6.7109375" style="36" customWidth="1"/>
    <col min="9220" max="9220" width="3" style="36" bestFit="1" customWidth="1"/>
    <col min="9221" max="9221" width="17.7109375" style="36" customWidth="1"/>
    <col min="9222" max="9472" width="8.5703125" style="36"/>
    <col min="9473" max="9473" width="2.28515625" style="36" customWidth="1"/>
    <col min="9474" max="9474" width="30.42578125" style="36" customWidth="1"/>
    <col min="9475" max="9475" width="6.7109375" style="36" customWidth="1"/>
    <col min="9476" max="9476" width="3" style="36" bestFit="1" customWidth="1"/>
    <col min="9477" max="9477" width="17.7109375" style="36" customWidth="1"/>
    <col min="9478" max="9728" width="8.5703125" style="36"/>
    <col min="9729" max="9729" width="2.28515625" style="36" customWidth="1"/>
    <col min="9730" max="9730" width="30.42578125" style="36" customWidth="1"/>
    <col min="9731" max="9731" width="6.7109375" style="36" customWidth="1"/>
    <col min="9732" max="9732" width="3" style="36" bestFit="1" customWidth="1"/>
    <col min="9733" max="9733" width="17.7109375" style="36" customWidth="1"/>
    <col min="9734" max="9984" width="8.5703125" style="36"/>
    <col min="9985" max="9985" width="2.28515625" style="36" customWidth="1"/>
    <col min="9986" max="9986" width="30.42578125" style="36" customWidth="1"/>
    <col min="9987" max="9987" width="6.7109375" style="36" customWidth="1"/>
    <col min="9988" max="9988" width="3" style="36" bestFit="1" customWidth="1"/>
    <col min="9989" max="9989" width="17.7109375" style="36" customWidth="1"/>
    <col min="9990" max="10240" width="8.5703125" style="36"/>
    <col min="10241" max="10241" width="2.28515625" style="36" customWidth="1"/>
    <col min="10242" max="10242" width="30.42578125" style="36" customWidth="1"/>
    <col min="10243" max="10243" width="6.7109375" style="36" customWidth="1"/>
    <col min="10244" max="10244" width="3" style="36" bestFit="1" customWidth="1"/>
    <col min="10245" max="10245" width="17.7109375" style="36" customWidth="1"/>
    <col min="10246" max="10496" width="8.5703125" style="36"/>
    <col min="10497" max="10497" width="2.28515625" style="36" customWidth="1"/>
    <col min="10498" max="10498" width="30.42578125" style="36" customWidth="1"/>
    <col min="10499" max="10499" width="6.7109375" style="36" customWidth="1"/>
    <col min="10500" max="10500" width="3" style="36" bestFit="1" customWidth="1"/>
    <col min="10501" max="10501" width="17.7109375" style="36" customWidth="1"/>
    <col min="10502" max="10752" width="8.5703125" style="36"/>
    <col min="10753" max="10753" width="2.28515625" style="36" customWidth="1"/>
    <col min="10754" max="10754" width="30.42578125" style="36" customWidth="1"/>
    <col min="10755" max="10755" width="6.7109375" style="36" customWidth="1"/>
    <col min="10756" max="10756" width="3" style="36" bestFit="1" customWidth="1"/>
    <col min="10757" max="10757" width="17.7109375" style="36" customWidth="1"/>
    <col min="10758" max="11008" width="8.5703125" style="36"/>
    <col min="11009" max="11009" width="2.28515625" style="36" customWidth="1"/>
    <col min="11010" max="11010" width="30.42578125" style="36" customWidth="1"/>
    <col min="11011" max="11011" width="6.7109375" style="36" customWidth="1"/>
    <col min="11012" max="11012" width="3" style="36" bestFit="1" customWidth="1"/>
    <col min="11013" max="11013" width="17.7109375" style="36" customWidth="1"/>
    <col min="11014" max="11264" width="8.5703125" style="36"/>
    <col min="11265" max="11265" width="2.28515625" style="36" customWidth="1"/>
    <col min="11266" max="11266" width="30.42578125" style="36" customWidth="1"/>
    <col min="11267" max="11267" width="6.7109375" style="36" customWidth="1"/>
    <col min="11268" max="11268" width="3" style="36" bestFit="1" customWidth="1"/>
    <col min="11269" max="11269" width="17.7109375" style="36" customWidth="1"/>
    <col min="11270" max="11520" width="8.5703125" style="36"/>
    <col min="11521" max="11521" width="2.28515625" style="36" customWidth="1"/>
    <col min="11522" max="11522" width="30.42578125" style="36" customWidth="1"/>
    <col min="11523" max="11523" width="6.7109375" style="36" customWidth="1"/>
    <col min="11524" max="11524" width="3" style="36" bestFit="1" customWidth="1"/>
    <col min="11525" max="11525" width="17.7109375" style="36" customWidth="1"/>
    <col min="11526" max="11776" width="8.5703125" style="36"/>
    <col min="11777" max="11777" width="2.28515625" style="36" customWidth="1"/>
    <col min="11778" max="11778" width="30.42578125" style="36" customWidth="1"/>
    <col min="11779" max="11779" width="6.7109375" style="36" customWidth="1"/>
    <col min="11780" max="11780" width="3" style="36" bestFit="1" customWidth="1"/>
    <col min="11781" max="11781" width="17.7109375" style="36" customWidth="1"/>
    <col min="11782" max="12032" width="8.5703125" style="36"/>
    <col min="12033" max="12033" width="2.28515625" style="36" customWidth="1"/>
    <col min="12034" max="12034" width="30.42578125" style="36" customWidth="1"/>
    <col min="12035" max="12035" width="6.7109375" style="36" customWidth="1"/>
    <col min="12036" max="12036" width="3" style="36" bestFit="1" customWidth="1"/>
    <col min="12037" max="12037" width="17.7109375" style="36" customWidth="1"/>
    <col min="12038" max="12288" width="8.5703125" style="36"/>
    <col min="12289" max="12289" width="2.28515625" style="36" customWidth="1"/>
    <col min="12290" max="12290" width="30.42578125" style="36" customWidth="1"/>
    <col min="12291" max="12291" width="6.7109375" style="36" customWidth="1"/>
    <col min="12292" max="12292" width="3" style="36" bestFit="1" customWidth="1"/>
    <col min="12293" max="12293" width="17.7109375" style="36" customWidth="1"/>
    <col min="12294" max="12544" width="8.5703125" style="36"/>
    <col min="12545" max="12545" width="2.28515625" style="36" customWidth="1"/>
    <col min="12546" max="12546" width="30.42578125" style="36" customWidth="1"/>
    <col min="12547" max="12547" width="6.7109375" style="36" customWidth="1"/>
    <col min="12548" max="12548" width="3" style="36" bestFit="1" customWidth="1"/>
    <col min="12549" max="12549" width="17.7109375" style="36" customWidth="1"/>
    <col min="12550" max="12800" width="8.5703125" style="36"/>
    <col min="12801" max="12801" width="2.28515625" style="36" customWidth="1"/>
    <col min="12802" max="12802" width="30.42578125" style="36" customWidth="1"/>
    <col min="12803" max="12803" width="6.7109375" style="36" customWidth="1"/>
    <col min="12804" max="12804" width="3" style="36" bestFit="1" customWidth="1"/>
    <col min="12805" max="12805" width="17.7109375" style="36" customWidth="1"/>
    <col min="12806" max="13056" width="8.5703125" style="36"/>
    <col min="13057" max="13057" width="2.28515625" style="36" customWidth="1"/>
    <col min="13058" max="13058" width="30.42578125" style="36" customWidth="1"/>
    <col min="13059" max="13059" width="6.7109375" style="36" customWidth="1"/>
    <col min="13060" max="13060" width="3" style="36" bestFit="1" customWidth="1"/>
    <col min="13061" max="13061" width="17.7109375" style="36" customWidth="1"/>
    <col min="13062" max="13312" width="8.5703125" style="36"/>
    <col min="13313" max="13313" width="2.28515625" style="36" customWidth="1"/>
    <col min="13314" max="13314" width="30.42578125" style="36" customWidth="1"/>
    <col min="13315" max="13315" width="6.7109375" style="36" customWidth="1"/>
    <col min="13316" max="13316" width="3" style="36" bestFit="1" customWidth="1"/>
    <col min="13317" max="13317" width="17.7109375" style="36" customWidth="1"/>
    <col min="13318" max="13568" width="8.5703125" style="36"/>
    <col min="13569" max="13569" width="2.28515625" style="36" customWidth="1"/>
    <col min="13570" max="13570" width="30.42578125" style="36" customWidth="1"/>
    <col min="13571" max="13571" width="6.7109375" style="36" customWidth="1"/>
    <col min="13572" max="13572" width="3" style="36" bestFit="1" customWidth="1"/>
    <col min="13573" max="13573" width="17.7109375" style="36" customWidth="1"/>
    <col min="13574" max="13824" width="8.5703125" style="36"/>
    <col min="13825" max="13825" width="2.28515625" style="36" customWidth="1"/>
    <col min="13826" max="13826" width="30.42578125" style="36" customWidth="1"/>
    <col min="13827" max="13827" width="6.7109375" style="36" customWidth="1"/>
    <col min="13828" max="13828" width="3" style="36" bestFit="1" customWidth="1"/>
    <col min="13829" max="13829" width="17.7109375" style="36" customWidth="1"/>
    <col min="13830" max="14080" width="8.5703125" style="36"/>
    <col min="14081" max="14081" width="2.28515625" style="36" customWidth="1"/>
    <col min="14082" max="14082" width="30.42578125" style="36" customWidth="1"/>
    <col min="14083" max="14083" width="6.7109375" style="36" customWidth="1"/>
    <col min="14084" max="14084" width="3" style="36" bestFit="1" customWidth="1"/>
    <col min="14085" max="14085" width="17.7109375" style="36" customWidth="1"/>
    <col min="14086" max="14336" width="8.5703125" style="36"/>
    <col min="14337" max="14337" width="2.28515625" style="36" customWidth="1"/>
    <col min="14338" max="14338" width="30.42578125" style="36" customWidth="1"/>
    <col min="14339" max="14339" width="6.7109375" style="36" customWidth="1"/>
    <col min="14340" max="14340" width="3" style="36" bestFit="1" customWidth="1"/>
    <col min="14341" max="14341" width="17.7109375" style="36" customWidth="1"/>
    <col min="14342" max="14592" width="8.5703125" style="36"/>
    <col min="14593" max="14593" width="2.28515625" style="36" customWidth="1"/>
    <col min="14594" max="14594" width="30.42578125" style="36" customWidth="1"/>
    <col min="14595" max="14595" width="6.7109375" style="36" customWidth="1"/>
    <col min="14596" max="14596" width="3" style="36" bestFit="1" customWidth="1"/>
    <col min="14597" max="14597" width="17.7109375" style="36" customWidth="1"/>
    <col min="14598" max="14848" width="8.5703125" style="36"/>
    <col min="14849" max="14849" width="2.28515625" style="36" customWidth="1"/>
    <col min="14850" max="14850" width="30.42578125" style="36" customWidth="1"/>
    <col min="14851" max="14851" width="6.7109375" style="36" customWidth="1"/>
    <col min="14852" max="14852" width="3" style="36" bestFit="1" customWidth="1"/>
    <col min="14853" max="14853" width="17.7109375" style="36" customWidth="1"/>
    <col min="14854" max="15104" width="8.5703125" style="36"/>
    <col min="15105" max="15105" width="2.28515625" style="36" customWidth="1"/>
    <col min="15106" max="15106" width="30.42578125" style="36" customWidth="1"/>
    <col min="15107" max="15107" width="6.7109375" style="36" customWidth="1"/>
    <col min="15108" max="15108" width="3" style="36" bestFit="1" customWidth="1"/>
    <col min="15109" max="15109" width="17.7109375" style="36" customWidth="1"/>
    <col min="15110" max="15360" width="8.5703125" style="36"/>
    <col min="15361" max="15361" width="2.28515625" style="36" customWidth="1"/>
    <col min="15362" max="15362" width="30.42578125" style="36" customWidth="1"/>
    <col min="15363" max="15363" width="6.7109375" style="36" customWidth="1"/>
    <col min="15364" max="15364" width="3" style="36" bestFit="1" customWidth="1"/>
    <col min="15365" max="15365" width="17.7109375" style="36" customWidth="1"/>
    <col min="15366" max="15616" width="8.5703125" style="36"/>
    <col min="15617" max="15617" width="2.28515625" style="36" customWidth="1"/>
    <col min="15618" max="15618" width="30.42578125" style="36" customWidth="1"/>
    <col min="15619" max="15619" width="6.7109375" style="36" customWidth="1"/>
    <col min="15620" max="15620" width="3" style="36" bestFit="1" customWidth="1"/>
    <col min="15621" max="15621" width="17.7109375" style="36" customWidth="1"/>
    <col min="15622" max="15872" width="8.5703125" style="36"/>
    <col min="15873" max="15873" width="2.28515625" style="36" customWidth="1"/>
    <col min="15874" max="15874" width="30.42578125" style="36" customWidth="1"/>
    <col min="15875" max="15875" width="6.7109375" style="36" customWidth="1"/>
    <col min="15876" max="15876" width="3" style="36" bestFit="1" customWidth="1"/>
    <col min="15877" max="15877" width="17.7109375" style="36" customWidth="1"/>
    <col min="15878" max="16128" width="8.5703125" style="36"/>
    <col min="16129" max="16129" width="2.28515625" style="36" customWidth="1"/>
    <col min="16130" max="16130" width="30.42578125" style="36" customWidth="1"/>
    <col min="16131" max="16131" width="6.7109375" style="36" customWidth="1"/>
    <col min="16132" max="16132" width="3" style="36" bestFit="1" customWidth="1"/>
    <col min="16133" max="16133" width="17.7109375" style="36" customWidth="1"/>
    <col min="16134" max="16384" width="8.5703125" style="36"/>
  </cols>
  <sheetData>
    <row r="3" spans="2:6" ht="55.5" customHeight="1" x14ac:dyDescent="0.35">
      <c r="B3" s="843" t="s">
        <v>587</v>
      </c>
      <c r="C3" s="844"/>
      <c r="D3" s="844"/>
      <c r="E3" s="844"/>
    </row>
    <row r="4" spans="2:6" ht="21" x14ac:dyDescent="0.35">
      <c r="B4" s="844" t="s">
        <v>532</v>
      </c>
      <c r="C4" s="844"/>
      <c r="D4" s="844"/>
      <c r="E4" s="844"/>
    </row>
    <row r="5" spans="2:6" ht="66.75" customHeight="1" x14ac:dyDescent="0.25">
      <c r="B5" s="845" t="s">
        <v>533</v>
      </c>
      <c r="C5" s="846"/>
      <c r="D5" s="846"/>
      <c r="E5" s="846"/>
    </row>
    <row r="6" spans="2:6" ht="22.5" customHeight="1" x14ac:dyDescent="0.25">
      <c r="B6" s="847">
        <f>developer</f>
        <v>0</v>
      </c>
      <c r="C6" s="847"/>
      <c r="D6" s="847"/>
      <c r="E6" s="847"/>
    </row>
    <row r="7" spans="2:6" ht="22.5" customHeight="1" x14ac:dyDescent="0.25">
      <c r="B7" s="39" t="s">
        <v>407</v>
      </c>
      <c r="C7" s="849">
        <f>ProjNum</f>
        <v>0</v>
      </c>
      <c r="D7" s="849"/>
      <c r="E7" s="849"/>
    </row>
    <row r="8" spans="2:6" x14ac:dyDescent="0.25">
      <c r="B8" s="37" t="s">
        <v>248</v>
      </c>
      <c r="C8" s="511">
        <f>buyer</f>
        <v>0</v>
      </c>
    </row>
    <row r="9" spans="2:6" x14ac:dyDescent="0.25">
      <c r="B9" s="37" t="s">
        <v>7</v>
      </c>
      <c r="C9" s="511">
        <f>proj</f>
        <v>0</v>
      </c>
    </row>
    <row r="10" spans="2:6" x14ac:dyDescent="0.25">
      <c r="C10" s="850">
        <f>city</f>
        <v>0</v>
      </c>
      <c r="D10" s="850"/>
      <c r="E10" s="36" t="s">
        <v>8</v>
      </c>
      <c r="F10" s="38">
        <f>zip</f>
        <v>0</v>
      </c>
    </row>
    <row r="12" spans="2:6" ht="21.6" customHeight="1" x14ac:dyDescent="0.25">
      <c r="B12" s="848" t="s">
        <v>398</v>
      </c>
      <c r="C12" s="848"/>
      <c r="D12" s="848"/>
      <c r="E12" s="848"/>
    </row>
    <row r="13" spans="2:6" x14ac:dyDescent="0.25">
      <c r="B13" s="39" t="s">
        <v>531</v>
      </c>
      <c r="C13" s="842">
        <f>'1)Project Summary '!O41</f>
        <v>0</v>
      </c>
      <c r="D13" s="842"/>
      <c r="E13" s="842"/>
    </row>
  </sheetData>
  <sheetProtection algorithmName="SHA-512" hashValue="Ll9nTl7Au8sDTGRhTsXbWQI9TNTmjootUfLxuK7X0zOTUFaBF603z5wBmYSs7uCalTC9NKCFhxMEa2xx1mWaUg==" saltValue="3Nt2pK3nsqLqEqd1nILWzA==" spinCount="100000" sheet="1" objects="1" scenarios="1"/>
  <mergeCells count="8">
    <mergeCell ref="C13:E13"/>
    <mergeCell ref="B3:E3"/>
    <mergeCell ref="B4:E4"/>
    <mergeCell ref="B5:E5"/>
    <mergeCell ref="B6:E6"/>
    <mergeCell ref="B12:E12"/>
    <mergeCell ref="C7:E7"/>
    <mergeCell ref="C10:D10"/>
  </mergeCells>
  <printOptions horizontalCentered="1"/>
  <pageMargins left="0.7" right="0.7" top="0.75" bottom="0.75" header="0.3" footer="0.3"/>
  <pageSetup scale="145" orientation="portrait" r:id="rId1"/>
  <headerFooter>
    <oddFooter>&amp;L&amp;"Calibri,Regular"&amp;9&amp;F
&amp;A&amp;R&amp;"Calibri,Regular"&amp;9&amp;D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9694E-6F06-4004-8226-B87D6D8444A4}">
  <dimension ref="A1:J34"/>
  <sheetViews>
    <sheetView workbookViewId="0">
      <selection activeCell="I15" sqref="I15"/>
    </sheetView>
  </sheetViews>
  <sheetFormatPr defaultColWidth="9.28515625" defaultRowHeight="12.75" x14ac:dyDescent="0.2"/>
  <cols>
    <col min="1" max="1" width="23.5703125" style="793" customWidth="1"/>
    <col min="2" max="2" width="16.7109375" style="793" customWidth="1"/>
    <col min="3" max="3" width="15.42578125" style="793" customWidth="1"/>
    <col min="4" max="7" width="9.7109375" style="793" customWidth="1"/>
    <col min="8" max="8" width="10.5703125" style="793" customWidth="1"/>
    <col min="9" max="9" width="9.7109375" style="793" customWidth="1"/>
    <col min="10" max="16384" width="9.28515625" style="793"/>
  </cols>
  <sheetData>
    <row r="1" spans="1:10" ht="23.25" customHeight="1" x14ac:dyDescent="0.2">
      <c r="A1" s="1150" t="s">
        <v>548</v>
      </c>
      <c r="B1" s="1150"/>
      <c r="C1" s="1150"/>
      <c r="D1" s="1150"/>
      <c r="E1" s="1150"/>
      <c r="F1" s="1150"/>
      <c r="G1" s="1150"/>
      <c r="H1" s="1150"/>
      <c r="I1" s="1150"/>
      <c r="J1" s="1150"/>
    </row>
    <row r="2" spans="1:10" x14ac:dyDescent="0.2">
      <c r="A2" s="1151" t="s">
        <v>549</v>
      </c>
      <c r="B2" s="1151"/>
      <c r="C2" s="1151"/>
      <c r="D2" s="1151"/>
      <c r="E2" s="1151"/>
      <c r="F2" s="1151"/>
      <c r="G2" s="1151"/>
      <c r="H2" s="1151"/>
      <c r="I2" s="1151"/>
    </row>
    <row r="3" spans="1:10" ht="42.95" customHeight="1" x14ac:dyDescent="0.2">
      <c r="A3" s="1152" t="s">
        <v>626</v>
      </c>
      <c r="B3" s="1152"/>
      <c r="C3" s="1152"/>
      <c r="D3" s="1152"/>
      <c r="E3" s="1152"/>
      <c r="F3" s="1152"/>
      <c r="G3" s="1152"/>
      <c r="H3" s="1152"/>
      <c r="I3" s="1152"/>
    </row>
    <row r="4" spans="1:10" x14ac:dyDescent="0.2">
      <c r="A4" s="792" t="s">
        <v>457</v>
      </c>
      <c r="B4" s="791" t="s">
        <v>550</v>
      </c>
      <c r="C4" s="791" t="s">
        <v>551</v>
      </c>
    </row>
    <row r="5" spans="1:10" x14ac:dyDescent="0.2">
      <c r="A5" s="790" t="s">
        <v>156</v>
      </c>
      <c r="B5" s="794" t="s">
        <v>552</v>
      </c>
      <c r="C5" s="794"/>
    </row>
    <row r="6" spans="1:10" x14ac:dyDescent="0.2">
      <c r="A6" s="790" t="s">
        <v>160</v>
      </c>
      <c r="B6" s="794"/>
      <c r="C6" s="794" t="s">
        <v>552</v>
      </c>
    </row>
    <row r="7" spans="1:10" x14ac:dyDescent="0.2">
      <c r="A7" s="790" t="s">
        <v>162</v>
      </c>
      <c r="B7" s="794" t="s">
        <v>552</v>
      </c>
      <c r="C7" s="794"/>
    </row>
    <row r="8" spans="1:10" x14ac:dyDescent="0.2">
      <c r="A8" s="790" t="s">
        <v>466</v>
      </c>
      <c r="B8" s="794" t="s">
        <v>552</v>
      </c>
      <c r="C8" s="794"/>
    </row>
    <row r="9" spans="1:10" x14ac:dyDescent="0.2">
      <c r="A9" s="790" t="s">
        <v>168</v>
      </c>
      <c r="B9" s="794"/>
      <c r="C9" s="794" t="s">
        <v>552</v>
      </c>
    </row>
    <row r="10" spans="1:10" x14ac:dyDescent="0.2">
      <c r="A10" s="790" t="s">
        <v>175</v>
      </c>
      <c r="B10" s="794"/>
      <c r="C10" s="794" t="s">
        <v>552</v>
      </c>
    </row>
    <row r="11" spans="1:10" x14ac:dyDescent="0.2">
      <c r="A11" s="790" t="s">
        <v>177</v>
      </c>
      <c r="B11" s="794" t="s">
        <v>552</v>
      </c>
      <c r="C11" s="794"/>
    </row>
    <row r="12" spans="1:10" x14ac:dyDescent="0.2">
      <c r="A12" s="790" t="s">
        <v>179</v>
      </c>
      <c r="B12" s="794" t="s">
        <v>552</v>
      </c>
      <c r="C12" s="794"/>
    </row>
    <row r="13" spans="1:10" x14ac:dyDescent="0.2">
      <c r="A13" s="790" t="s">
        <v>184</v>
      </c>
      <c r="B13" s="794" t="s">
        <v>552</v>
      </c>
      <c r="C13" s="794"/>
    </row>
    <row r="14" spans="1:10" x14ac:dyDescent="0.2">
      <c r="A14" s="790" t="s">
        <v>185</v>
      </c>
      <c r="B14" s="794" t="s">
        <v>552</v>
      </c>
      <c r="C14" s="794"/>
    </row>
    <row r="15" spans="1:10" x14ac:dyDescent="0.2">
      <c r="A15" s="790" t="s">
        <v>186</v>
      </c>
      <c r="B15" s="794" t="s">
        <v>552</v>
      </c>
      <c r="C15" s="794"/>
    </row>
    <row r="16" spans="1:10" x14ac:dyDescent="0.2">
      <c r="A16" s="790" t="s">
        <v>189</v>
      </c>
      <c r="B16" s="794"/>
      <c r="C16" s="794" t="s">
        <v>552</v>
      </c>
    </row>
    <row r="17" spans="1:3" x14ac:dyDescent="0.2">
      <c r="A17" s="790" t="s">
        <v>193</v>
      </c>
      <c r="B17" s="794"/>
      <c r="C17" s="794" t="s">
        <v>552</v>
      </c>
    </row>
    <row r="18" spans="1:3" x14ac:dyDescent="0.2">
      <c r="A18" s="790" t="s">
        <v>194</v>
      </c>
      <c r="B18" s="794"/>
      <c r="C18" s="794" t="s">
        <v>552</v>
      </c>
    </row>
    <row r="19" spans="1:3" x14ac:dyDescent="0.2">
      <c r="A19" s="790" t="s">
        <v>195</v>
      </c>
      <c r="B19" s="794"/>
      <c r="C19" s="794" t="s">
        <v>552</v>
      </c>
    </row>
    <row r="20" spans="1:3" x14ac:dyDescent="0.2">
      <c r="A20" s="790" t="s">
        <v>199</v>
      </c>
      <c r="B20" s="794" t="s">
        <v>552</v>
      </c>
      <c r="C20" s="794"/>
    </row>
    <row r="21" spans="1:3" x14ac:dyDescent="0.2">
      <c r="A21" s="790" t="s">
        <v>200</v>
      </c>
      <c r="B21" s="794" t="s">
        <v>552</v>
      </c>
      <c r="C21" s="794"/>
    </row>
    <row r="22" spans="1:3" x14ac:dyDescent="0.2">
      <c r="A22" s="790" t="s">
        <v>202</v>
      </c>
      <c r="B22" s="794"/>
      <c r="C22" s="794" t="s">
        <v>552</v>
      </c>
    </row>
    <row r="23" spans="1:3" x14ac:dyDescent="0.2">
      <c r="A23" s="790" t="s">
        <v>203</v>
      </c>
      <c r="B23" s="794" t="s">
        <v>552</v>
      </c>
      <c r="C23" s="794"/>
    </row>
    <row r="24" spans="1:3" x14ac:dyDescent="0.2">
      <c r="A24" s="790" t="s">
        <v>204</v>
      </c>
      <c r="B24" s="794" t="s">
        <v>552</v>
      </c>
      <c r="C24" s="794"/>
    </row>
    <row r="25" spans="1:3" x14ac:dyDescent="0.2">
      <c r="A25" s="790" t="s">
        <v>205</v>
      </c>
      <c r="B25" s="794"/>
      <c r="C25" s="794" t="s">
        <v>552</v>
      </c>
    </row>
    <row r="26" spans="1:3" x14ac:dyDescent="0.2">
      <c r="A26" s="790" t="s">
        <v>215</v>
      </c>
      <c r="B26" s="794" t="s">
        <v>552</v>
      </c>
      <c r="C26" s="794"/>
    </row>
    <row r="27" spans="1:3" x14ac:dyDescent="0.2">
      <c r="A27" s="790" t="s">
        <v>218</v>
      </c>
      <c r="B27" s="794" t="s">
        <v>552</v>
      </c>
      <c r="C27" s="794"/>
    </row>
    <row r="28" spans="1:3" x14ac:dyDescent="0.2">
      <c r="A28" s="790" t="s">
        <v>220</v>
      </c>
      <c r="B28" s="794"/>
      <c r="C28" s="794" t="s">
        <v>552</v>
      </c>
    </row>
    <row r="29" spans="1:3" x14ac:dyDescent="0.2">
      <c r="A29" s="790" t="s">
        <v>221</v>
      </c>
      <c r="B29" s="794"/>
      <c r="C29" s="794" t="s">
        <v>552</v>
      </c>
    </row>
    <row r="30" spans="1:3" x14ac:dyDescent="0.2">
      <c r="A30" s="790" t="s">
        <v>222</v>
      </c>
      <c r="B30" s="794"/>
      <c r="C30" s="794" t="s">
        <v>552</v>
      </c>
    </row>
    <row r="31" spans="1:3" x14ac:dyDescent="0.2">
      <c r="A31" s="790" t="s">
        <v>230</v>
      </c>
      <c r="B31" s="794" t="s">
        <v>552</v>
      </c>
      <c r="C31" s="794"/>
    </row>
    <row r="32" spans="1:3" x14ac:dyDescent="0.2">
      <c r="A32" s="790" t="s">
        <v>491</v>
      </c>
      <c r="B32" s="795" t="s">
        <v>552</v>
      </c>
      <c r="C32" s="795"/>
    </row>
    <row r="33" spans="1:3" x14ac:dyDescent="0.2">
      <c r="A33" s="790" t="s">
        <v>236</v>
      </c>
      <c r="B33" s="794"/>
      <c r="C33" s="794" t="s">
        <v>552</v>
      </c>
    </row>
    <row r="34" spans="1:3" x14ac:dyDescent="0.2">
      <c r="A34" s="765"/>
      <c r="B34" s="765"/>
      <c r="C34" s="765"/>
    </row>
  </sheetData>
  <sheetProtection algorithmName="SHA-512" hashValue="9ErGurtck3b5Gm13xv4Owh70RvYUe3WrLPoTk31EpNLcehkNRE0qJNXphRWgELETQ5ynpbg6BFlh2iBdnfVGmw==" saltValue="lWZvj/jfqnTFa1BQQj2Qeg==" spinCount="100000" sheet="1" objects="1" scenarios="1"/>
  <mergeCells count="3">
    <mergeCell ref="A1:J1"/>
    <mergeCell ref="A2:I2"/>
    <mergeCell ref="A3:I3"/>
  </mergeCells>
  <hyperlinks>
    <hyperlink ref="A3:I3" r:id="rId1" display="NOTE: Only areas in these counties designated as Rural by the United States Department of Agriculture-Rural Development (USDA-RD) program are eligible for RHTF assistance. (Use USDA-RD Property Eligibility lookup tool at https://eligibility.sc.egov.usda.gov/eligibility/)" xr:uid="{8E7D2306-5107-4A4D-B7EB-E97833870D42}"/>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A91AD-B3DD-4472-99D8-7D2353922C36}">
  <sheetPr>
    <tabColor theme="4" tint="0.79998168889431442"/>
    <pageSetUpPr fitToPage="1"/>
  </sheetPr>
  <dimension ref="A1:V133"/>
  <sheetViews>
    <sheetView topLeftCell="A2" workbookViewId="0">
      <selection activeCell="B2" sqref="B2:J2"/>
    </sheetView>
  </sheetViews>
  <sheetFormatPr defaultRowHeight="15" x14ac:dyDescent="0.25"/>
  <cols>
    <col min="1" max="1" width="2.28515625" customWidth="1"/>
    <col min="2" max="2" width="21.140625" customWidth="1"/>
    <col min="3" max="8" width="9.7109375" customWidth="1"/>
    <col min="9" max="9" width="9.28515625" customWidth="1"/>
    <col min="10" max="10" width="9.85546875" customWidth="1"/>
    <col min="11" max="11" width="4.85546875" customWidth="1"/>
  </cols>
  <sheetData>
    <row r="1" spans="1:10" x14ac:dyDescent="0.25">
      <c r="A1" s="450"/>
      <c r="B1" s="450"/>
      <c r="C1" s="824"/>
      <c r="D1" s="824"/>
      <c r="E1" s="824"/>
      <c r="F1" s="824"/>
      <c r="G1" s="824"/>
      <c r="H1" s="824"/>
      <c r="I1" s="823"/>
      <c r="J1" s="450"/>
    </row>
    <row r="2" spans="1:10" ht="40.5" customHeight="1" x14ac:dyDescent="0.25">
      <c r="A2" s="450"/>
      <c r="B2" s="1154" t="s">
        <v>627</v>
      </c>
      <c r="C2" s="1155"/>
      <c r="D2" s="1155"/>
      <c r="E2" s="1155"/>
      <c r="F2" s="1155"/>
      <c r="G2" s="1155"/>
      <c r="H2" s="1155"/>
      <c r="I2" s="1155"/>
      <c r="J2" s="1155"/>
    </row>
    <row r="3" spans="1:10" ht="40.5" customHeight="1" x14ac:dyDescent="0.25">
      <c r="A3" s="450"/>
      <c r="B3" s="1156" t="s">
        <v>623</v>
      </c>
      <c r="C3" s="1156"/>
      <c r="D3" s="1156"/>
      <c r="E3" s="1156"/>
      <c r="F3" s="1156"/>
      <c r="G3" s="1156"/>
      <c r="H3" s="1156"/>
      <c r="I3" s="1156"/>
      <c r="J3" s="1156"/>
    </row>
    <row r="4" spans="1:10" ht="18.600000000000001" customHeight="1" x14ac:dyDescent="0.25">
      <c r="A4" s="836"/>
      <c r="B4" s="835"/>
      <c r="C4" s="1157" t="s">
        <v>622</v>
      </c>
      <c r="D4" s="1157"/>
      <c r="E4" s="1157"/>
      <c r="F4" s="1157"/>
      <c r="G4" s="1157"/>
      <c r="H4" s="1157"/>
      <c r="I4" s="1157"/>
      <c r="J4" s="1157"/>
    </row>
    <row r="5" spans="1:10" ht="25.5" x14ac:dyDescent="0.25">
      <c r="A5" s="834"/>
      <c r="B5" s="833" t="s">
        <v>457</v>
      </c>
      <c r="C5" s="832" t="s">
        <v>621</v>
      </c>
      <c r="D5" s="832" t="s">
        <v>620</v>
      </c>
      <c r="E5" s="832" t="s">
        <v>619</v>
      </c>
      <c r="F5" s="832" t="s">
        <v>618</v>
      </c>
      <c r="G5" s="832" t="s">
        <v>617</v>
      </c>
      <c r="H5" s="832" t="s">
        <v>616</v>
      </c>
      <c r="I5" s="832" t="s">
        <v>615</v>
      </c>
      <c r="J5" s="832" t="s">
        <v>614</v>
      </c>
    </row>
    <row r="6" spans="1:10" x14ac:dyDescent="0.25">
      <c r="A6" s="823"/>
      <c r="B6" s="831" t="s">
        <v>153</v>
      </c>
      <c r="C6" s="830">
        <v>73440</v>
      </c>
      <c r="D6" s="830">
        <v>83880</v>
      </c>
      <c r="E6" s="830">
        <v>94320</v>
      </c>
      <c r="F6" s="830">
        <v>104760</v>
      </c>
      <c r="G6" s="830">
        <v>113160</v>
      </c>
      <c r="H6" s="830">
        <v>121560</v>
      </c>
      <c r="I6" s="830">
        <v>129960</v>
      </c>
      <c r="J6" s="830">
        <v>138360</v>
      </c>
    </row>
    <row r="7" spans="1:10" x14ac:dyDescent="0.25">
      <c r="A7" s="823"/>
      <c r="B7" s="831" t="s">
        <v>458</v>
      </c>
      <c r="C7" s="830">
        <v>73440</v>
      </c>
      <c r="D7" s="830">
        <v>83880</v>
      </c>
      <c r="E7" s="830">
        <v>94320</v>
      </c>
      <c r="F7" s="830">
        <v>104760</v>
      </c>
      <c r="G7" s="830">
        <v>113160</v>
      </c>
      <c r="H7" s="830">
        <v>121560</v>
      </c>
      <c r="I7" s="830">
        <v>129960</v>
      </c>
      <c r="J7" s="830">
        <v>138360</v>
      </c>
    </row>
    <row r="8" spans="1:10" x14ac:dyDescent="0.25">
      <c r="A8" s="823"/>
      <c r="B8" s="831" t="s">
        <v>154</v>
      </c>
      <c r="C8" s="830">
        <v>80900</v>
      </c>
      <c r="D8" s="830">
        <v>92450</v>
      </c>
      <c r="E8" s="830">
        <v>104000</v>
      </c>
      <c r="F8" s="830">
        <v>115550</v>
      </c>
      <c r="G8" s="830">
        <v>124800</v>
      </c>
      <c r="H8" s="830">
        <v>134050</v>
      </c>
      <c r="I8" s="830">
        <v>143300</v>
      </c>
      <c r="J8" s="830">
        <v>152550</v>
      </c>
    </row>
    <row r="9" spans="1:10" x14ac:dyDescent="0.25">
      <c r="A9" s="823"/>
      <c r="B9" s="831" t="s">
        <v>155</v>
      </c>
      <c r="C9" s="830">
        <v>74350</v>
      </c>
      <c r="D9" s="830">
        <v>84950</v>
      </c>
      <c r="E9" s="830">
        <v>95600</v>
      </c>
      <c r="F9" s="830">
        <v>106200</v>
      </c>
      <c r="G9" s="830">
        <v>114700</v>
      </c>
      <c r="H9" s="830">
        <v>123200</v>
      </c>
      <c r="I9" s="830">
        <v>131700</v>
      </c>
      <c r="J9" s="830">
        <v>140200</v>
      </c>
    </row>
    <row r="10" spans="1:10" x14ac:dyDescent="0.25">
      <c r="A10" s="450"/>
      <c r="B10" s="831" t="s">
        <v>156</v>
      </c>
      <c r="C10" s="830">
        <v>73440</v>
      </c>
      <c r="D10" s="830">
        <v>83880</v>
      </c>
      <c r="E10" s="830">
        <v>94320</v>
      </c>
      <c r="F10" s="830">
        <v>104760</v>
      </c>
      <c r="G10" s="830">
        <v>113160</v>
      </c>
      <c r="H10" s="830">
        <v>121560</v>
      </c>
      <c r="I10" s="830">
        <v>129960</v>
      </c>
      <c r="J10" s="830">
        <v>138360</v>
      </c>
    </row>
    <row r="11" spans="1:10" x14ac:dyDescent="0.25">
      <c r="A11" s="823"/>
      <c r="B11" s="831" t="s">
        <v>157</v>
      </c>
      <c r="C11" s="830">
        <v>73440</v>
      </c>
      <c r="D11" s="830">
        <v>83880</v>
      </c>
      <c r="E11" s="830">
        <v>94320</v>
      </c>
      <c r="F11" s="830">
        <v>104760</v>
      </c>
      <c r="G11" s="830">
        <v>113160</v>
      </c>
      <c r="H11" s="830">
        <v>121560</v>
      </c>
      <c r="I11" s="830">
        <v>129960</v>
      </c>
      <c r="J11" s="830">
        <v>138360</v>
      </c>
    </row>
    <row r="12" spans="1:10" x14ac:dyDescent="0.25">
      <c r="A12" s="823"/>
      <c r="B12" s="831" t="s">
        <v>158</v>
      </c>
      <c r="C12" s="830">
        <v>73440</v>
      </c>
      <c r="D12" s="830">
        <v>83880</v>
      </c>
      <c r="E12" s="830">
        <v>94320</v>
      </c>
      <c r="F12" s="830">
        <v>104760</v>
      </c>
      <c r="G12" s="830">
        <v>113160</v>
      </c>
      <c r="H12" s="830">
        <v>121560</v>
      </c>
      <c r="I12" s="830">
        <v>129960</v>
      </c>
      <c r="J12" s="830">
        <v>138360</v>
      </c>
    </row>
    <row r="13" spans="1:10" x14ac:dyDescent="0.25">
      <c r="A13" s="823"/>
      <c r="B13" s="831" t="s">
        <v>459</v>
      </c>
      <c r="C13" s="830">
        <v>92300</v>
      </c>
      <c r="D13" s="830">
        <v>105500</v>
      </c>
      <c r="E13" s="830">
        <v>118700</v>
      </c>
      <c r="F13" s="830">
        <v>131900</v>
      </c>
      <c r="G13" s="830">
        <v>142450</v>
      </c>
      <c r="H13" s="830">
        <v>153000</v>
      </c>
      <c r="I13" s="830">
        <v>163550</v>
      </c>
      <c r="J13" s="830">
        <v>174100</v>
      </c>
    </row>
    <row r="14" spans="1:10" x14ac:dyDescent="0.25">
      <c r="A14" s="823"/>
      <c r="B14" s="831" t="s">
        <v>460</v>
      </c>
      <c r="C14" s="830">
        <v>85750</v>
      </c>
      <c r="D14" s="830">
        <v>98000</v>
      </c>
      <c r="E14" s="830">
        <v>110250</v>
      </c>
      <c r="F14" s="830">
        <v>122500</v>
      </c>
      <c r="G14" s="830">
        <v>132300</v>
      </c>
      <c r="H14" s="830">
        <v>142100</v>
      </c>
      <c r="I14" s="830">
        <v>151900</v>
      </c>
      <c r="J14" s="830">
        <v>161750</v>
      </c>
    </row>
    <row r="15" spans="1:10" x14ac:dyDescent="0.25">
      <c r="A15" s="823"/>
      <c r="B15" s="831" t="s">
        <v>461</v>
      </c>
      <c r="C15" s="830">
        <v>73440</v>
      </c>
      <c r="D15" s="830">
        <v>83880</v>
      </c>
      <c r="E15" s="830">
        <v>94320</v>
      </c>
      <c r="F15" s="830">
        <v>104760</v>
      </c>
      <c r="G15" s="830">
        <v>113160</v>
      </c>
      <c r="H15" s="830">
        <v>121560</v>
      </c>
      <c r="I15" s="830">
        <v>129960</v>
      </c>
      <c r="J15" s="830">
        <v>138360</v>
      </c>
    </row>
    <row r="16" spans="1:10" x14ac:dyDescent="0.25">
      <c r="A16" s="823"/>
      <c r="B16" s="831" t="s">
        <v>159</v>
      </c>
      <c r="C16" s="830">
        <v>73440</v>
      </c>
      <c r="D16" s="830">
        <v>83880</v>
      </c>
      <c r="E16" s="830">
        <v>94320</v>
      </c>
      <c r="F16" s="830">
        <v>104760</v>
      </c>
      <c r="G16" s="830">
        <v>113160</v>
      </c>
      <c r="H16" s="830">
        <v>121560</v>
      </c>
      <c r="I16" s="830">
        <v>129960</v>
      </c>
      <c r="J16" s="830">
        <v>138360</v>
      </c>
    </row>
    <row r="17" spans="1:10" x14ac:dyDescent="0.25">
      <c r="A17" s="823"/>
      <c r="B17" s="831" t="s">
        <v>462</v>
      </c>
      <c r="C17" s="830">
        <v>92300</v>
      </c>
      <c r="D17" s="830">
        <v>105500</v>
      </c>
      <c r="E17" s="830">
        <v>118700</v>
      </c>
      <c r="F17" s="830">
        <v>131900</v>
      </c>
      <c r="G17" s="830">
        <v>142450</v>
      </c>
      <c r="H17" s="830">
        <v>153000</v>
      </c>
      <c r="I17" s="830">
        <v>163550</v>
      </c>
      <c r="J17" s="830">
        <v>174100</v>
      </c>
    </row>
    <row r="18" spans="1:10" x14ac:dyDescent="0.25">
      <c r="A18" s="823"/>
      <c r="B18" s="831" t="s">
        <v>160</v>
      </c>
      <c r="C18" s="830">
        <v>73440</v>
      </c>
      <c r="D18" s="830">
        <v>83880</v>
      </c>
      <c r="E18" s="830">
        <v>94320</v>
      </c>
      <c r="F18" s="830">
        <v>104760</v>
      </c>
      <c r="G18" s="830">
        <v>113160</v>
      </c>
      <c r="H18" s="830">
        <v>121560</v>
      </c>
      <c r="I18" s="830">
        <v>129960</v>
      </c>
      <c r="J18" s="830">
        <v>138360</v>
      </c>
    </row>
    <row r="19" spans="1:10" x14ac:dyDescent="0.25">
      <c r="A19" s="823"/>
      <c r="B19" s="831" t="s">
        <v>161</v>
      </c>
      <c r="C19" s="830">
        <v>73440</v>
      </c>
      <c r="D19" s="830">
        <v>83880</v>
      </c>
      <c r="E19" s="830">
        <v>94320</v>
      </c>
      <c r="F19" s="830">
        <v>104760</v>
      </c>
      <c r="G19" s="830">
        <v>113160</v>
      </c>
      <c r="H19" s="830">
        <v>121560</v>
      </c>
      <c r="I19" s="830">
        <v>129960</v>
      </c>
      <c r="J19" s="830">
        <v>138360</v>
      </c>
    </row>
    <row r="20" spans="1:10" x14ac:dyDescent="0.25">
      <c r="A20" s="823"/>
      <c r="B20" s="831" t="s">
        <v>463</v>
      </c>
      <c r="C20" s="830">
        <v>83150</v>
      </c>
      <c r="D20" s="830">
        <v>95050</v>
      </c>
      <c r="E20" s="830">
        <v>106900</v>
      </c>
      <c r="F20" s="830">
        <v>118800</v>
      </c>
      <c r="G20" s="830">
        <v>128300</v>
      </c>
      <c r="H20" s="830">
        <v>137800</v>
      </c>
      <c r="I20" s="830">
        <v>147300</v>
      </c>
      <c r="J20" s="830">
        <v>156800</v>
      </c>
    </row>
    <row r="21" spans="1:10" x14ac:dyDescent="0.25">
      <c r="A21" s="823"/>
      <c r="B21" s="831" t="s">
        <v>464</v>
      </c>
      <c r="C21" s="830">
        <v>73440</v>
      </c>
      <c r="D21" s="830">
        <v>83880</v>
      </c>
      <c r="E21" s="830">
        <v>94320</v>
      </c>
      <c r="F21" s="830">
        <v>104760</v>
      </c>
      <c r="G21" s="830">
        <v>113160</v>
      </c>
      <c r="H21" s="830">
        <v>121560</v>
      </c>
      <c r="I21" s="830">
        <v>129960</v>
      </c>
      <c r="J21" s="830">
        <v>138360</v>
      </c>
    </row>
    <row r="22" spans="1:10" x14ac:dyDescent="0.25">
      <c r="A22" s="450"/>
      <c r="B22" s="831" t="s">
        <v>162</v>
      </c>
      <c r="C22" s="830">
        <v>73440</v>
      </c>
      <c r="D22" s="830">
        <v>83880</v>
      </c>
      <c r="E22" s="830">
        <v>94320</v>
      </c>
      <c r="F22" s="830">
        <v>104760</v>
      </c>
      <c r="G22" s="830">
        <v>113160</v>
      </c>
      <c r="H22" s="830">
        <v>121560</v>
      </c>
      <c r="I22" s="830">
        <v>129960</v>
      </c>
      <c r="J22" s="830">
        <v>138360</v>
      </c>
    </row>
    <row r="23" spans="1:10" x14ac:dyDescent="0.25">
      <c r="A23" s="450"/>
      <c r="B23" s="831" t="s">
        <v>163</v>
      </c>
      <c r="C23" s="830">
        <v>73440</v>
      </c>
      <c r="D23" s="830">
        <v>83880</v>
      </c>
      <c r="E23" s="830">
        <v>94320</v>
      </c>
      <c r="F23" s="830">
        <v>104760</v>
      </c>
      <c r="G23" s="830">
        <v>113160</v>
      </c>
      <c r="H23" s="830">
        <v>121560</v>
      </c>
      <c r="I23" s="830">
        <v>129960</v>
      </c>
      <c r="J23" s="830">
        <v>138360</v>
      </c>
    </row>
    <row r="24" spans="1:10" x14ac:dyDescent="0.25">
      <c r="A24" s="450"/>
      <c r="B24" s="831" t="s">
        <v>465</v>
      </c>
      <c r="C24" s="830">
        <v>92300</v>
      </c>
      <c r="D24" s="830">
        <v>105500</v>
      </c>
      <c r="E24" s="830">
        <v>118700</v>
      </c>
      <c r="F24" s="830">
        <v>131900</v>
      </c>
      <c r="G24" s="830">
        <v>142450</v>
      </c>
      <c r="H24" s="830">
        <v>153000</v>
      </c>
      <c r="I24" s="830">
        <v>163550</v>
      </c>
      <c r="J24" s="830">
        <v>174100</v>
      </c>
    </row>
    <row r="25" spans="1:10" x14ac:dyDescent="0.25">
      <c r="A25" s="450"/>
      <c r="B25" s="831" t="s">
        <v>164</v>
      </c>
      <c r="C25" s="830">
        <v>73440</v>
      </c>
      <c r="D25" s="830">
        <v>83880</v>
      </c>
      <c r="E25" s="830">
        <v>94320</v>
      </c>
      <c r="F25" s="830">
        <v>104760</v>
      </c>
      <c r="G25" s="830">
        <v>113160</v>
      </c>
      <c r="H25" s="830">
        <v>121560</v>
      </c>
      <c r="I25" s="830">
        <v>129960</v>
      </c>
      <c r="J25" s="830">
        <v>138360</v>
      </c>
    </row>
    <row r="26" spans="1:10" x14ac:dyDescent="0.25">
      <c r="A26" s="450"/>
      <c r="B26" s="831" t="s">
        <v>165</v>
      </c>
      <c r="C26" s="830">
        <v>73440</v>
      </c>
      <c r="D26" s="830">
        <v>83880</v>
      </c>
      <c r="E26" s="830">
        <v>94320</v>
      </c>
      <c r="F26" s="830">
        <v>104760</v>
      </c>
      <c r="G26" s="830">
        <v>113160</v>
      </c>
      <c r="H26" s="830">
        <v>121560</v>
      </c>
      <c r="I26" s="830">
        <v>129960</v>
      </c>
      <c r="J26" s="830">
        <v>138360</v>
      </c>
    </row>
    <row r="27" spans="1:10" x14ac:dyDescent="0.25">
      <c r="A27" s="450"/>
      <c r="B27" s="831" t="s">
        <v>166</v>
      </c>
      <c r="C27" s="830">
        <v>73440</v>
      </c>
      <c r="D27" s="830">
        <v>83880</v>
      </c>
      <c r="E27" s="830">
        <v>94320</v>
      </c>
      <c r="F27" s="830">
        <v>104760</v>
      </c>
      <c r="G27" s="830">
        <v>113160</v>
      </c>
      <c r="H27" s="830">
        <v>121560</v>
      </c>
      <c r="I27" s="830">
        <v>129960</v>
      </c>
      <c r="J27" s="830">
        <v>138360</v>
      </c>
    </row>
    <row r="28" spans="1:10" x14ac:dyDescent="0.25">
      <c r="A28" s="450"/>
      <c r="B28" s="831" t="s">
        <v>167</v>
      </c>
      <c r="C28" s="830">
        <v>73440</v>
      </c>
      <c r="D28" s="830">
        <v>83880</v>
      </c>
      <c r="E28" s="830">
        <v>94320</v>
      </c>
      <c r="F28" s="830">
        <v>104760</v>
      </c>
      <c r="G28" s="830">
        <v>113160</v>
      </c>
      <c r="H28" s="830">
        <v>121560</v>
      </c>
      <c r="I28" s="830">
        <v>129960</v>
      </c>
      <c r="J28" s="830">
        <v>138360</v>
      </c>
    </row>
    <row r="29" spans="1:10" x14ac:dyDescent="0.25">
      <c r="A29" s="450"/>
      <c r="B29" s="831" t="s">
        <v>466</v>
      </c>
      <c r="C29" s="830">
        <v>78800</v>
      </c>
      <c r="D29" s="830">
        <v>90050</v>
      </c>
      <c r="E29" s="830">
        <v>101300</v>
      </c>
      <c r="F29" s="830">
        <v>112550</v>
      </c>
      <c r="G29" s="830">
        <v>121550</v>
      </c>
      <c r="H29" s="830">
        <v>130550</v>
      </c>
      <c r="I29" s="830">
        <v>139550</v>
      </c>
      <c r="J29" s="830">
        <v>148600</v>
      </c>
    </row>
    <row r="30" spans="1:10" x14ac:dyDescent="0.25">
      <c r="A30" s="450"/>
      <c r="B30" s="831" t="s">
        <v>467</v>
      </c>
      <c r="C30" s="830">
        <v>85750</v>
      </c>
      <c r="D30" s="830">
        <v>98000</v>
      </c>
      <c r="E30" s="830">
        <v>110250</v>
      </c>
      <c r="F30" s="830">
        <v>122500</v>
      </c>
      <c r="G30" s="830">
        <v>132300</v>
      </c>
      <c r="H30" s="830">
        <v>142100</v>
      </c>
      <c r="I30" s="830">
        <v>151900</v>
      </c>
      <c r="J30" s="830">
        <v>161750</v>
      </c>
    </row>
    <row r="31" spans="1:10" x14ac:dyDescent="0.25">
      <c r="A31" s="450"/>
      <c r="B31" s="831" t="s">
        <v>168</v>
      </c>
      <c r="C31" s="830">
        <v>73440</v>
      </c>
      <c r="D31" s="830">
        <v>83880</v>
      </c>
      <c r="E31" s="830">
        <v>94320</v>
      </c>
      <c r="F31" s="830">
        <v>104760</v>
      </c>
      <c r="G31" s="830">
        <v>113160</v>
      </c>
      <c r="H31" s="830">
        <v>121560</v>
      </c>
      <c r="I31" s="830">
        <v>129960</v>
      </c>
      <c r="J31" s="830">
        <v>138360</v>
      </c>
    </row>
    <row r="32" spans="1:10" x14ac:dyDescent="0.25">
      <c r="A32" s="450"/>
      <c r="B32" s="831" t="s">
        <v>169</v>
      </c>
      <c r="C32" s="830">
        <v>73440</v>
      </c>
      <c r="D32" s="830">
        <v>83880</v>
      </c>
      <c r="E32" s="830">
        <v>94320</v>
      </c>
      <c r="F32" s="830">
        <v>104760</v>
      </c>
      <c r="G32" s="830">
        <v>113160</v>
      </c>
      <c r="H32" s="830">
        <v>121560</v>
      </c>
      <c r="I32" s="830">
        <v>129960</v>
      </c>
      <c r="J32" s="830">
        <v>138360</v>
      </c>
    </row>
    <row r="33" spans="1:10" x14ac:dyDescent="0.25">
      <c r="A33" s="450"/>
      <c r="B33" s="831" t="s">
        <v>170</v>
      </c>
      <c r="C33" s="830">
        <v>73440</v>
      </c>
      <c r="D33" s="830">
        <v>83880</v>
      </c>
      <c r="E33" s="830">
        <v>94320</v>
      </c>
      <c r="F33" s="830">
        <v>104760</v>
      </c>
      <c r="G33" s="830">
        <v>113160</v>
      </c>
      <c r="H33" s="830">
        <v>121560</v>
      </c>
      <c r="I33" s="830">
        <v>129960</v>
      </c>
      <c r="J33" s="830">
        <v>138360</v>
      </c>
    </row>
    <row r="34" spans="1:10" x14ac:dyDescent="0.25">
      <c r="A34" s="450"/>
      <c r="B34" s="831" t="s">
        <v>171</v>
      </c>
      <c r="C34" s="830">
        <v>73440</v>
      </c>
      <c r="D34" s="830">
        <v>83880</v>
      </c>
      <c r="E34" s="830">
        <v>94320</v>
      </c>
      <c r="F34" s="830">
        <v>104760</v>
      </c>
      <c r="G34" s="830">
        <v>113160</v>
      </c>
      <c r="H34" s="830">
        <v>121560</v>
      </c>
      <c r="I34" s="830">
        <v>129960</v>
      </c>
      <c r="J34" s="830">
        <v>138360</v>
      </c>
    </row>
    <row r="35" spans="1:10" x14ac:dyDescent="0.25">
      <c r="A35" s="450"/>
      <c r="B35" s="831" t="s">
        <v>468</v>
      </c>
      <c r="C35" s="830">
        <v>77350</v>
      </c>
      <c r="D35" s="830">
        <v>88400</v>
      </c>
      <c r="E35" s="830">
        <v>99450</v>
      </c>
      <c r="F35" s="830">
        <v>110500</v>
      </c>
      <c r="G35" s="830">
        <v>119350</v>
      </c>
      <c r="H35" s="830">
        <v>128200</v>
      </c>
      <c r="I35" s="830">
        <v>137050</v>
      </c>
      <c r="J35" s="830">
        <v>145900</v>
      </c>
    </row>
    <row r="36" spans="1:10" x14ac:dyDescent="0.25">
      <c r="A36" s="450"/>
      <c r="B36" s="831" t="s">
        <v>469</v>
      </c>
      <c r="C36" s="830">
        <v>73440</v>
      </c>
      <c r="D36" s="830">
        <v>83880</v>
      </c>
      <c r="E36" s="830">
        <v>94320</v>
      </c>
      <c r="F36" s="830">
        <v>104760</v>
      </c>
      <c r="G36" s="830">
        <v>113160</v>
      </c>
      <c r="H36" s="830">
        <v>121560</v>
      </c>
      <c r="I36" s="830">
        <v>129960</v>
      </c>
      <c r="J36" s="830">
        <v>138360</v>
      </c>
    </row>
    <row r="37" spans="1:10" x14ac:dyDescent="0.25">
      <c r="A37" s="450"/>
      <c r="B37" s="831" t="s">
        <v>172</v>
      </c>
      <c r="C37" s="830">
        <v>73440</v>
      </c>
      <c r="D37" s="830">
        <v>83880</v>
      </c>
      <c r="E37" s="830">
        <v>94320</v>
      </c>
      <c r="F37" s="830">
        <v>104760</v>
      </c>
      <c r="G37" s="830">
        <v>113160</v>
      </c>
      <c r="H37" s="830">
        <v>121560</v>
      </c>
      <c r="I37" s="830">
        <v>129960</v>
      </c>
      <c r="J37" s="830">
        <v>138360</v>
      </c>
    </row>
    <row r="38" spans="1:10" x14ac:dyDescent="0.25">
      <c r="A38" s="450"/>
      <c r="B38" s="831" t="s">
        <v>173</v>
      </c>
      <c r="C38" s="830">
        <v>73440</v>
      </c>
      <c r="D38" s="830">
        <v>83880</v>
      </c>
      <c r="E38" s="830">
        <v>94320</v>
      </c>
      <c r="F38" s="830">
        <v>104760</v>
      </c>
      <c r="G38" s="830">
        <v>113160</v>
      </c>
      <c r="H38" s="830">
        <v>121560</v>
      </c>
      <c r="I38" s="830">
        <v>129960</v>
      </c>
      <c r="J38" s="830">
        <v>138360</v>
      </c>
    </row>
    <row r="39" spans="1:10" x14ac:dyDescent="0.25">
      <c r="A39" s="450"/>
      <c r="B39" s="831" t="s">
        <v>470</v>
      </c>
      <c r="C39" s="830">
        <v>85750</v>
      </c>
      <c r="D39" s="830">
        <v>98000</v>
      </c>
      <c r="E39" s="830">
        <v>110250</v>
      </c>
      <c r="F39" s="830">
        <v>122500</v>
      </c>
      <c r="G39" s="830">
        <v>132300</v>
      </c>
      <c r="H39" s="830">
        <v>142100</v>
      </c>
      <c r="I39" s="830">
        <v>151900</v>
      </c>
      <c r="J39" s="830">
        <v>161750</v>
      </c>
    </row>
    <row r="40" spans="1:10" x14ac:dyDescent="0.25">
      <c r="A40" s="450"/>
      <c r="B40" s="831" t="s">
        <v>174</v>
      </c>
      <c r="C40" s="830">
        <v>73440</v>
      </c>
      <c r="D40" s="830">
        <v>83880</v>
      </c>
      <c r="E40" s="830">
        <v>94320</v>
      </c>
      <c r="F40" s="830">
        <v>104760</v>
      </c>
      <c r="G40" s="830">
        <v>113160</v>
      </c>
      <c r="H40" s="830">
        <v>121560</v>
      </c>
      <c r="I40" s="830">
        <v>129960</v>
      </c>
      <c r="J40" s="830">
        <v>138360</v>
      </c>
    </row>
    <row r="41" spans="1:10" x14ac:dyDescent="0.25">
      <c r="A41" s="823"/>
      <c r="B41" s="831" t="s">
        <v>175</v>
      </c>
      <c r="C41" s="830">
        <v>73440</v>
      </c>
      <c r="D41" s="830">
        <v>83880</v>
      </c>
      <c r="E41" s="830">
        <v>94320</v>
      </c>
      <c r="F41" s="830">
        <v>104760</v>
      </c>
      <c r="G41" s="830">
        <v>113160</v>
      </c>
      <c r="H41" s="830">
        <v>121560</v>
      </c>
      <c r="I41" s="830">
        <v>129960</v>
      </c>
      <c r="J41" s="830">
        <v>138360</v>
      </c>
    </row>
    <row r="42" spans="1:10" x14ac:dyDescent="0.25">
      <c r="A42" s="823"/>
      <c r="B42" s="831" t="s">
        <v>176</v>
      </c>
      <c r="C42" s="830">
        <v>77350</v>
      </c>
      <c r="D42" s="830">
        <v>88400</v>
      </c>
      <c r="E42" s="830">
        <v>99450</v>
      </c>
      <c r="F42" s="830">
        <v>110500</v>
      </c>
      <c r="G42" s="830">
        <v>119350</v>
      </c>
      <c r="H42" s="830">
        <v>128200</v>
      </c>
      <c r="I42" s="830">
        <v>137050</v>
      </c>
      <c r="J42" s="830">
        <v>145900</v>
      </c>
    </row>
    <row r="43" spans="1:10" x14ac:dyDescent="0.25">
      <c r="A43" s="823"/>
      <c r="B43" s="831" t="s">
        <v>177</v>
      </c>
      <c r="C43" s="830">
        <v>73440</v>
      </c>
      <c r="D43" s="830">
        <v>83880</v>
      </c>
      <c r="E43" s="830">
        <v>94320</v>
      </c>
      <c r="F43" s="830">
        <v>104760</v>
      </c>
      <c r="G43" s="830">
        <v>113160</v>
      </c>
      <c r="H43" s="830">
        <v>121560</v>
      </c>
      <c r="I43" s="830">
        <v>129960</v>
      </c>
      <c r="J43" s="830">
        <v>138360</v>
      </c>
    </row>
    <row r="44" spans="1:10" x14ac:dyDescent="0.25">
      <c r="A44" s="823"/>
      <c r="B44" s="831" t="s">
        <v>471</v>
      </c>
      <c r="C44" s="830">
        <v>92300</v>
      </c>
      <c r="D44" s="830">
        <v>105500</v>
      </c>
      <c r="E44" s="830">
        <v>118700</v>
      </c>
      <c r="F44" s="830">
        <v>131900</v>
      </c>
      <c r="G44" s="830">
        <v>142450</v>
      </c>
      <c r="H44" s="830">
        <v>153000</v>
      </c>
      <c r="I44" s="830">
        <v>163550</v>
      </c>
      <c r="J44" s="830">
        <v>174100</v>
      </c>
    </row>
    <row r="45" spans="1:10" x14ac:dyDescent="0.25">
      <c r="A45" s="823"/>
      <c r="B45" s="831" t="s">
        <v>178</v>
      </c>
      <c r="C45" s="830">
        <v>73440</v>
      </c>
      <c r="D45" s="830">
        <v>83880</v>
      </c>
      <c r="E45" s="830">
        <v>94320</v>
      </c>
      <c r="F45" s="830">
        <v>104760</v>
      </c>
      <c r="G45" s="830">
        <v>113160</v>
      </c>
      <c r="H45" s="830">
        <v>121560</v>
      </c>
      <c r="I45" s="830">
        <v>129960</v>
      </c>
      <c r="J45" s="830">
        <v>138360</v>
      </c>
    </row>
    <row r="46" spans="1:10" x14ac:dyDescent="0.25">
      <c r="A46" s="823"/>
      <c r="B46" s="831" t="s">
        <v>472</v>
      </c>
      <c r="C46" s="830">
        <v>73440</v>
      </c>
      <c r="D46" s="830">
        <v>83880</v>
      </c>
      <c r="E46" s="830">
        <v>94320</v>
      </c>
      <c r="F46" s="830">
        <v>104760</v>
      </c>
      <c r="G46" s="830">
        <v>113160</v>
      </c>
      <c r="H46" s="830">
        <v>121560</v>
      </c>
      <c r="I46" s="830">
        <v>129960</v>
      </c>
      <c r="J46" s="830">
        <v>138360</v>
      </c>
    </row>
    <row r="47" spans="1:10" x14ac:dyDescent="0.25">
      <c r="A47" s="823"/>
      <c r="B47" s="831" t="s">
        <v>179</v>
      </c>
      <c r="C47" s="830">
        <v>73440</v>
      </c>
      <c r="D47" s="830">
        <v>83880</v>
      </c>
      <c r="E47" s="830">
        <v>94320</v>
      </c>
      <c r="F47" s="830">
        <v>104760</v>
      </c>
      <c r="G47" s="830">
        <v>113160</v>
      </c>
      <c r="H47" s="830">
        <v>121560</v>
      </c>
      <c r="I47" s="830">
        <v>129960</v>
      </c>
      <c r="J47" s="830">
        <v>138360</v>
      </c>
    </row>
    <row r="48" spans="1:10" x14ac:dyDescent="0.25">
      <c r="A48" s="823"/>
      <c r="B48" s="831" t="s">
        <v>180</v>
      </c>
      <c r="C48" s="830">
        <v>73440</v>
      </c>
      <c r="D48" s="830">
        <v>83880</v>
      </c>
      <c r="E48" s="830">
        <v>94320</v>
      </c>
      <c r="F48" s="830">
        <v>104760</v>
      </c>
      <c r="G48" s="830">
        <v>113160</v>
      </c>
      <c r="H48" s="830">
        <v>121560</v>
      </c>
      <c r="I48" s="830">
        <v>129960</v>
      </c>
      <c r="J48" s="830">
        <v>138360</v>
      </c>
    </row>
    <row r="49" spans="1:10" x14ac:dyDescent="0.25">
      <c r="A49" s="823"/>
      <c r="B49" s="831" t="s">
        <v>181</v>
      </c>
      <c r="C49" s="830">
        <v>73440</v>
      </c>
      <c r="D49" s="830">
        <v>83880</v>
      </c>
      <c r="E49" s="830">
        <v>94320</v>
      </c>
      <c r="F49" s="830">
        <v>104760</v>
      </c>
      <c r="G49" s="830">
        <v>113160</v>
      </c>
      <c r="H49" s="830">
        <v>121560</v>
      </c>
      <c r="I49" s="830">
        <v>129960</v>
      </c>
      <c r="J49" s="830">
        <v>138360</v>
      </c>
    </row>
    <row r="50" spans="1:10" x14ac:dyDescent="0.25">
      <c r="A50" s="823"/>
      <c r="B50" s="831" t="s">
        <v>473</v>
      </c>
      <c r="C50" s="830">
        <v>73440</v>
      </c>
      <c r="D50" s="830">
        <v>83880</v>
      </c>
      <c r="E50" s="830">
        <v>94320</v>
      </c>
      <c r="F50" s="830">
        <v>104760</v>
      </c>
      <c r="G50" s="830">
        <v>113160</v>
      </c>
      <c r="H50" s="830">
        <v>121560</v>
      </c>
      <c r="I50" s="830">
        <v>129960</v>
      </c>
      <c r="J50" s="830">
        <v>138360</v>
      </c>
    </row>
    <row r="51" spans="1:10" x14ac:dyDescent="0.25">
      <c r="A51" s="823"/>
      <c r="B51" s="831" t="s">
        <v>474</v>
      </c>
      <c r="C51" s="830">
        <v>73440</v>
      </c>
      <c r="D51" s="830">
        <v>83880</v>
      </c>
      <c r="E51" s="830">
        <v>94320</v>
      </c>
      <c r="F51" s="830">
        <v>104760</v>
      </c>
      <c r="G51" s="830">
        <v>113160</v>
      </c>
      <c r="H51" s="830">
        <v>121560</v>
      </c>
      <c r="I51" s="830">
        <v>129960</v>
      </c>
      <c r="J51" s="830">
        <v>138360</v>
      </c>
    </row>
    <row r="52" spans="1:10" x14ac:dyDescent="0.25">
      <c r="A52" s="823"/>
      <c r="B52" s="831" t="s">
        <v>475</v>
      </c>
      <c r="C52" s="830">
        <v>74100</v>
      </c>
      <c r="D52" s="830">
        <v>84650</v>
      </c>
      <c r="E52" s="830">
        <v>95250</v>
      </c>
      <c r="F52" s="830">
        <v>105850</v>
      </c>
      <c r="G52" s="830">
        <v>114300</v>
      </c>
      <c r="H52" s="830">
        <v>122750</v>
      </c>
      <c r="I52" s="830">
        <v>131250</v>
      </c>
      <c r="J52" s="830">
        <v>139700</v>
      </c>
    </row>
    <row r="53" spans="1:10" x14ac:dyDescent="0.25">
      <c r="A53" s="823"/>
      <c r="B53" s="831" t="s">
        <v>182</v>
      </c>
      <c r="C53" s="830">
        <v>73440</v>
      </c>
      <c r="D53" s="830">
        <v>83880</v>
      </c>
      <c r="E53" s="830">
        <v>94320</v>
      </c>
      <c r="F53" s="830">
        <v>104760</v>
      </c>
      <c r="G53" s="830">
        <v>113160</v>
      </c>
      <c r="H53" s="830">
        <v>121560</v>
      </c>
      <c r="I53" s="830">
        <v>129960</v>
      </c>
      <c r="J53" s="830">
        <v>138360</v>
      </c>
    </row>
    <row r="54" spans="1:10" x14ac:dyDescent="0.25">
      <c r="A54" s="823"/>
      <c r="B54" s="831" t="s">
        <v>183</v>
      </c>
      <c r="C54" s="830">
        <v>75600</v>
      </c>
      <c r="D54" s="830">
        <v>86400</v>
      </c>
      <c r="E54" s="830">
        <v>97200</v>
      </c>
      <c r="F54" s="830">
        <v>108000</v>
      </c>
      <c r="G54" s="830">
        <v>116650</v>
      </c>
      <c r="H54" s="830">
        <v>125300</v>
      </c>
      <c r="I54" s="830">
        <v>133900</v>
      </c>
      <c r="J54" s="830">
        <v>142550</v>
      </c>
    </row>
    <row r="55" spans="1:10" x14ac:dyDescent="0.25">
      <c r="A55" s="823"/>
      <c r="B55" s="831" t="s">
        <v>184</v>
      </c>
      <c r="C55" s="830">
        <v>73440</v>
      </c>
      <c r="D55" s="830">
        <v>83880</v>
      </c>
      <c r="E55" s="830">
        <v>94320</v>
      </c>
      <c r="F55" s="830">
        <v>104760</v>
      </c>
      <c r="G55" s="830">
        <v>113160</v>
      </c>
      <c r="H55" s="830">
        <v>121560</v>
      </c>
      <c r="I55" s="830">
        <v>129960</v>
      </c>
      <c r="J55" s="830">
        <v>138360</v>
      </c>
    </row>
    <row r="56" spans="1:10" x14ac:dyDescent="0.25">
      <c r="A56" s="823"/>
      <c r="B56" s="831" t="s">
        <v>476</v>
      </c>
      <c r="C56" s="830">
        <v>73440</v>
      </c>
      <c r="D56" s="830">
        <v>83880</v>
      </c>
      <c r="E56" s="830">
        <v>94320</v>
      </c>
      <c r="F56" s="830">
        <v>104760</v>
      </c>
      <c r="G56" s="830">
        <v>113160</v>
      </c>
      <c r="H56" s="830">
        <v>121560</v>
      </c>
      <c r="I56" s="830">
        <v>129960</v>
      </c>
      <c r="J56" s="830">
        <v>138360</v>
      </c>
    </row>
    <row r="57" spans="1:10" x14ac:dyDescent="0.25">
      <c r="A57" s="823"/>
      <c r="B57" s="831" t="s">
        <v>477</v>
      </c>
      <c r="C57" s="830">
        <v>83150</v>
      </c>
      <c r="D57" s="830">
        <v>95050</v>
      </c>
      <c r="E57" s="830">
        <v>106900</v>
      </c>
      <c r="F57" s="830">
        <v>118800</v>
      </c>
      <c r="G57" s="830">
        <v>128300</v>
      </c>
      <c r="H57" s="830">
        <v>137800</v>
      </c>
      <c r="I57" s="830">
        <v>147300</v>
      </c>
      <c r="J57" s="830">
        <v>156800</v>
      </c>
    </row>
    <row r="58" spans="1:10" x14ac:dyDescent="0.25">
      <c r="A58" s="823"/>
      <c r="B58" s="831" t="s">
        <v>185</v>
      </c>
      <c r="C58" s="830">
        <v>73440</v>
      </c>
      <c r="D58" s="830">
        <v>83880</v>
      </c>
      <c r="E58" s="830">
        <v>94320</v>
      </c>
      <c r="F58" s="830">
        <v>104760</v>
      </c>
      <c r="G58" s="830">
        <v>113160</v>
      </c>
      <c r="H58" s="830">
        <v>121560</v>
      </c>
      <c r="I58" s="830">
        <v>129960</v>
      </c>
      <c r="J58" s="830">
        <v>138360</v>
      </c>
    </row>
    <row r="59" spans="1:10" x14ac:dyDescent="0.25">
      <c r="A59" s="823"/>
      <c r="B59" s="831" t="s">
        <v>186</v>
      </c>
      <c r="C59" s="830">
        <v>73440</v>
      </c>
      <c r="D59" s="830">
        <v>83880</v>
      </c>
      <c r="E59" s="830">
        <v>94320</v>
      </c>
      <c r="F59" s="830">
        <v>104760</v>
      </c>
      <c r="G59" s="830">
        <v>113160</v>
      </c>
      <c r="H59" s="830">
        <v>121560</v>
      </c>
      <c r="I59" s="830">
        <v>129960</v>
      </c>
      <c r="J59" s="830">
        <v>138360</v>
      </c>
    </row>
    <row r="60" spans="1:10" x14ac:dyDescent="0.25">
      <c r="A60" s="823"/>
      <c r="B60" s="831" t="s">
        <v>187</v>
      </c>
      <c r="C60" s="830">
        <v>73440</v>
      </c>
      <c r="D60" s="830">
        <v>83880</v>
      </c>
      <c r="E60" s="830">
        <v>94320</v>
      </c>
      <c r="F60" s="830">
        <v>104760</v>
      </c>
      <c r="G60" s="830">
        <v>113160</v>
      </c>
      <c r="H60" s="830">
        <v>121560</v>
      </c>
      <c r="I60" s="830">
        <v>129960</v>
      </c>
      <c r="J60" s="830">
        <v>138360</v>
      </c>
    </row>
    <row r="61" spans="1:10" x14ac:dyDescent="0.25">
      <c r="A61" s="823"/>
      <c r="B61" s="831" t="s">
        <v>478</v>
      </c>
      <c r="C61" s="830">
        <v>83150</v>
      </c>
      <c r="D61" s="830">
        <v>95050</v>
      </c>
      <c r="E61" s="830">
        <v>106900</v>
      </c>
      <c r="F61" s="830">
        <v>118800</v>
      </c>
      <c r="G61" s="830">
        <v>128300</v>
      </c>
      <c r="H61" s="830">
        <v>137800</v>
      </c>
      <c r="I61" s="830">
        <v>147300</v>
      </c>
      <c r="J61" s="830">
        <v>156800</v>
      </c>
    </row>
    <row r="62" spans="1:10" x14ac:dyDescent="0.25">
      <c r="A62" s="823"/>
      <c r="B62" s="831" t="s">
        <v>479</v>
      </c>
      <c r="C62" s="830">
        <v>85750</v>
      </c>
      <c r="D62" s="830">
        <v>98000</v>
      </c>
      <c r="E62" s="830">
        <v>110250</v>
      </c>
      <c r="F62" s="830">
        <v>122500</v>
      </c>
      <c r="G62" s="830">
        <v>132300</v>
      </c>
      <c r="H62" s="830">
        <v>142100</v>
      </c>
      <c r="I62" s="830">
        <v>151900</v>
      </c>
      <c r="J62" s="830">
        <v>161750</v>
      </c>
    </row>
    <row r="63" spans="1:10" x14ac:dyDescent="0.25">
      <c r="A63" s="823"/>
      <c r="B63" s="831" t="s">
        <v>188</v>
      </c>
      <c r="C63" s="830">
        <v>73440</v>
      </c>
      <c r="D63" s="830">
        <v>83880</v>
      </c>
      <c r="E63" s="830">
        <v>94320</v>
      </c>
      <c r="F63" s="830">
        <v>104760</v>
      </c>
      <c r="G63" s="830">
        <v>113160</v>
      </c>
      <c r="H63" s="830">
        <v>121560</v>
      </c>
      <c r="I63" s="830">
        <v>129960</v>
      </c>
      <c r="J63" s="830">
        <v>138360</v>
      </c>
    </row>
    <row r="64" spans="1:10" x14ac:dyDescent="0.25">
      <c r="A64" s="823"/>
      <c r="B64" s="831" t="s">
        <v>480</v>
      </c>
      <c r="C64" s="830">
        <v>92300</v>
      </c>
      <c r="D64" s="830">
        <v>105500</v>
      </c>
      <c r="E64" s="830">
        <v>118700</v>
      </c>
      <c r="F64" s="830">
        <v>131900</v>
      </c>
      <c r="G64" s="830">
        <v>142450</v>
      </c>
      <c r="H64" s="830">
        <v>153000</v>
      </c>
      <c r="I64" s="830">
        <v>163550</v>
      </c>
      <c r="J64" s="830">
        <v>174100</v>
      </c>
    </row>
    <row r="65" spans="1:10" x14ac:dyDescent="0.25">
      <c r="A65" s="823"/>
      <c r="B65" s="831" t="s">
        <v>189</v>
      </c>
      <c r="C65" s="830">
        <v>73440</v>
      </c>
      <c r="D65" s="830">
        <v>83880</v>
      </c>
      <c r="E65" s="830">
        <v>94320</v>
      </c>
      <c r="F65" s="830">
        <v>104760</v>
      </c>
      <c r="G65" s="830">
        <v>113160</v>
      </c>
      <c r="H65" s="830">
        <v>121560</v>
      </c>
      <c r="I65" s="830">
        <v>129960</v>
      </c>
      <c r="J65" s="830">
        <v>138360</v>
      </c>
    </row>
    <row r="66" spans="1:10" x14ac:dyDescent="0.25">
      <c r="A66" s="823"/>
      <c r="B66" s="831" t="s">
        <v>190</v>
      </c>
      <c r="C66" s="830">
        <v>73440</v>
      </c>
      <c r="D66" s="830">
        <v>83880</v>
      </c>
      <c r="E66" s="830">
        <v>94320</v>
      </c>
      <c r="F66" s="830">
        <v>104760</v>
      </c>
      <c r="G66" s="830">
        <v>113160</v>
      </c>
      <c r="H66" s="830">
        <v>121560</v>
      </c>
      <c r="I66" s="830">
        <v>129960</v>
      </c>
      <c r="J66" s="830">
        <v>138360</v>
      </c>
    </row>
    <row r="67" spans="1:10" x14ac:dyDescent="0.25">
      <c r="A67" s="823"/>
      <c r="B67" s="831" t="s">
        <v>481</v>
      </c>
      <c r="C67" s="830">
        <v>74100</v>
      </c>
      <c r="D67" s="830">
        <v>84650</v>
      </c>
      <c r="E67" s="830">
        <v>95250</v>
      </c>
      <c r="F67" s="830">
        <v>105850</v>
      </c>
      <c r="G67" s="830">
        <v>114300</v>
      </c>
      <c r="H67" s="830">
        <v>122750</v>
      </c>
      <c r="I67" s="830">
        <v>131250</v>
      </c>
      <c r="J67" s="830">
        <v>139700</v>
      </c>
    </row>
    <row r="68" spans="1:10" x14ac:dyDescent="0.25">
      <c r="A68" s="823"/>
      <c r="B68" s="831" t="s">
        <v>191</v>
      </c>
      <c r="C68" s="830">
        <v>73440</v>
      </c>
      <c r="D68" s="830">
        <v>83880</v>
      </c>
      <c r="E68" s="830">
        <v>94320</v>
      </c>
      <c r="F68" s="830">
        <v>104760</v>
      </c>
      <c r="G68" s="830">
        <v>113160</v>
      </c>
      <c r="H68" s="830">
        <v>121560</v>
      </c>
      <c r="I68" s="830">
        <v>129960</v>
      </c>
      <c r="J68" s="830">
        <v>138360</v>
      </c>
    </row>
    <row r="69" spans="1:10" x14ac:dyDescent="0.25">
      <c r="A69" s="823"/>
      <c r="B69" s="831" t="s">
        <v>192</v>
      </c>
      <c r="C69" s="830">
        <v>73440</v>
      </c>
      <c r="D69" s="830">
        <v>83880</v>
      </c>
      <c r="E69" s="830">
        <v>94320</v>
      </c>
      <c r="F69" s="830">
        <v>104760</v>
      </c>
      <c r="G69" s="830">
        <v>113160</v>
      </c>
      <c r="H69" s="830">
        <v>121560</v>
      </c>
      <c r="I69" s="830">
        <v>129960</v>
      </c>
      <c r="J69" s="830">
        <v>138360</v>
      </c>
    </row>
    <row r="70" spans="1:10" x14ac:dyDescent="0.25">
      <c r="A70" s="823"/>
      <c r="B70" s="831" t="s">
        <v>193</v>
      </c>
      <c r="C70" s="830">
        <v>73440</v>
      </c>
      <c r="D70" s="830">
        <v>83880</v>
      </c>
      <c r="E70" s="830">
        <v>94320</v>
      </c>
      <c r="F70" s="830">
        <v>104760</v>
      </c>
      <c r="G70" s="830">
        <v>113160</v>
      </c>
      <c r="H70" s="830">
        <v>121560</v>
      </c>
      <c r="I70" s="830">
        <v>129960</v>
      </c>
      <c r="J70" s="830">
        <v>138360</v>
      </c>
    </row>
    <row r="71" spans="1:10" x14ac:dyDescent="0.25">
      <c r="A71" s="823"/>
      <c r="B71" s="831" t="s">
        <v>194</v>
      </c>
      <c r="C71" s="830">
        <v>73440</v>
      </c>
      <c r="D71" s="830">
        <v>83880</v>
      </c>
      <c r="E71" s="830">
        <v>94320</v>
      </c>
      <c r="F71" s="830">
        <v>104760</v>
      </c>
      <c r="G71" s="830">
        <v>113160</v>
      </c>
      <c r="H71" s="830">
        <v>121560</v>
      </c>
      <c r="I71" s="830">
        <v>129960</v>
      </c>
      <c r="J71" s="830">
        <v>138360</v>
      </c>
    </row>
    <row r="72" spans="1:10" x14ac:dyDescent="0.25">
      <c r="A72" s="823"/>
      <c r="B72" s="831" t="s">
        <v>195</v>
      </c>
      <c r="C72" s="830">
        <v>73440</v>
      </c>
      <c r="D72" s="830">
        <v>83880</v>
      </c>
      <c r="E72" s="830">
        <v>94320</v>
      </c>
      <c r="F72" s="830">
        <v>104760</v>
      </c>
      <c r="G72" s="830">
        <v>113160</v>
      </c>
      <c r="H72" s="830">
        <v>121560</v>
      </c>
      <c r="I72" s="830">
        <v>129960</v>
      </c>
      <c r="J72" s="830">
        <v>138360</v>
      </c>
    </row>
    <row r="73" spans="1:10" x14ac:dyDescent="0.25">
      <c r="A73" s="823"/>
      <c r="B73" s="831" t="s">
        <v>196</v>
      </c>
      <c r="C73" s="830">
        <v>73440</v>
      </c>
      <c r="D73" s="830">
        <v>83880</v>
      </c>
      <c r="E73" s="830">
        <v>94320</v>
      </c>
      <c r="F73" s="830">
        <v>104760</v>
      </c>
      <c r="G73" s="830">
        <v>113160</v>
      </c>
      <c r="H73" s="830">
        <v>121560</v>
      </c>
      <c r="I73" s="830">
        <v>129960</v>
      </c>
      <c r="J73" s="830">
        <v>138360</v>
      </c>
    </row>
    <row r="74" spans="1:10" x14ac:dyDescent="0.25">
      <c r="A74" s="823"/>
      <c r="B74" s="831" t="s">
        <v>197</v>
      </c>
      <c r="C74" s="830">
        <v>73440</v>
      </c>
      <c r="D74" s="830">
        <v>83880</v>
      </c>
      <c r="E74" s="830">
        <v>94320</v>
      </c>
      <c r="F74" s="830">
        <v>104760</v>
      </c>
      <c r="G74" s="830">
        <v>113160</v>
      </c>
      <c r="H74" s="830">
        <v>121560</v>
      </c>
      <c r="I74" s="830">
        <v>129960</v>
      </c>
      <c r="J74" s="830">
        <v>138360</v>
      </c>
    </row>
    <row r="75" spans="1:10" x14ac:dyDescent="0.25">
      <c r="A75" s="823"/>
      <c r="B75" s="831" t="s">
        <v>198</v>
      </c>
      <c r="C75" s="830">
        <v>73440</v>
      </c>
      <c r="D75" s="830">
        <v>83880</v>
      </c>
      <c r="E75" s="830">
        <v>94320</v>
      </c>
      <c r="F75" s="830">
        <v>104760</v>
      </c>
      <c r="G75" s="830">
        <v>113160</v>
      </c>
      <c r="H75" s="830">
        <v>121560</v>
      </c>
      <c r="I75" s="830">
        <v>129960</v>
      </c>
      <c r="J75" s="830">
        <v>138360</v>
      </c>
    </row>
    <row r="76" spans="1:10" x14ac:dyDescent="0.25">
      <c r="A76" s="823"/>
      <c r="B76" s="831" t="s">
        <v>199</v>
      </c>
      <c r="C76" s="830">
        <v>73440</v>
      </c>
      <c r="D76" s="830">
        <v>83880</v>
      </c>
      <c r="E76" s="830">
        <v>94320</v>
      </c>
      <c r="F76" s="830">
        <v>104760</v>
      </c>
      <c r="G76" s="830">
        <v>113160</v>
      </c>
      <c r="H76" s="830">
        <v>121560</v>
      </c>
      <c r="I76" s="830">
        <v>129960</v>
      </c>
      <c r="J76" s="830">
        <v>138360</v>
      </c>
    </row>
    <row r="77" spans="1:10" x14ac:dyDescent="0.25">
      <c r="A77" s="823"/>
      <c r="B77" s="831" t="s">
        <v>200</v>
      </c>
      <c r="C77" s="830">
        <v>77050</v>
      </c>
      <c r="D77" s="830">
        <v>88050</v>
      </c>
      <c r="E77" s="830">
        <v>99050</v>
      </c>
      <c r="F77" s="830">
        <v>110050</v>
      </c>
      <c r="G77" s="830">
        <v>118850</v>
      </c>
      <c r="H77" s="830">
        <v>127650</v>
      </c>
      <c r="I77" s="830">
        <v>136450</v>
      </c>
      <c r="J77" s="830">
        <v>145250</v>
      </c>
    </row>
    <row r="78" spans="1:10" x14ac:dyDescent="0.25">
      <c r="A78" s="823"/>
      <c r="B78" s="831" t="s">
        <v>201</v>
      </c>
      <c r="C78" s="830">
        <v>83350</v>
      </c>
      <c r="D78" s="830">
        <v>95250</v>
      </c>
      <c r="E78" s="830">
        <v>107150</v>
      </c>
      <c r="F78" s="830">
        <v>119050</v>
      </c>
      <c r="G78" s="830">
        <v>128550</v>
      </c>
      <c r="H78" s="830">
        <v>138100</v>
      </c>
      <c r="I78" s="830">
        <v>147600</v>
      </c>
      <c r="J78" s="830">
        <v>157150</v>
      </c>
    </row>
    <row r="79" spans="1:10" x14ac:dyDescent="0.25">
      <c r="A79" s="823"/>
      <c r="B79" s="831" t="s">
        <v>202</v>
      </c>
      <c r="C79" s="830">
        <v>73440</v>
      </c>
      <c r="D79" s="830">
        <v>83880</v>
      </c>
      <c r="E79" s="830">
        <v>94320</v>
      </c>
      <c r="F79" s="830">
        <v>104760</v>
      </c>
      <c r="G79" s="830">
        <v>113160</v>
      </c>
      <c r="H79" s="830">
        <v>121560</v>
      </c>
      <c r="I79" s="830">
        <v>129960</v>
      </c>
      <c r="J79" s="830">
        <v>138360</v>
      </c>
    </row>
    <row r="80" spans="1:10" x14ac:dyDescent="0.25">
      <c r="A80" s="823"/>
      <c r="B80" s="831" t="s">
        <v>203</v>
      </c>
      <c r="C80" s="830">
        <v>77350</v>
      </c>
      <c r="D80" s="830">
        <v>88400</v>
      </c>
      <c r="E80" s="830">
        <v>99450</v>
      </c>
      <c r="F80" s="830">
        <v>110500</v>
      </c>
      <c r="G80" s="830">
        <v>119350</v>
      </c>
      <c r="H80" s="830">
        <v>128200</v>
      </c>
      <c r="I80" s="830">
        <v>137050</v>
      </c>
      <c r="J80" s="830">
        <v>145900</v>
      </c>
    </row>
    <row r="81" spans="1:10" x14ac:dyDescent="0.25">
      <c r="A81" s="823"/>
      <c r="B81" s="831" t="s">
        <v>204</v>
      </c>
      <c r="C81" s="830">
        <v>73440</v>
      </c>
      <c r="D81" s="830">
        <v>83880</v>
      </c>
      <c r="E81" s="830">
        <v>94320</v>
      </c>
      <c r="F81" s="830">
        <v>104760</v>
      </c>
      <c r="G81" s="830">
        <v>113160</v>
      </c>
      <c r="H81" s="830">
        <v>121560</v>
      </c>
      <c r="I81" s="830">
        <v>129960</v>
      </c>
      <c r="J81" s="830">
        <v>138360</v>
      </c>
    </row>
    <row r="82" spans="1:10" x14ac:dyDescent="0.25">
      <c r="A82" s="823"/>
      <c r="B82" s="831" t="s">
        <v>205</v>
      </c>
      <c r="C82" s="830">
        <v>73440</v>
      </c>
      <c r="D82" s="830">
        <v>83880</v>
      </c>
      <c r="E82" s="830">
        <v>94320</v>
      </c>
      <c r="F82" s="830">
        <v>104760</v>
      </c>
      <c r="G82" s="830">
        <v>113160</v>
      </c>
      <c r="H82" s="830">
        <v>121560</v>
      </c>
      <c r="I82" s="830">
        <v>129960</v>
      </c>
      <c r="J82" s="830">
        <v>138360</v>
      </c>
    </row>
    <row r="83" spans="1:10" x14ac:dyDescent="0.25">
      <c r="A83" s="823"/>
      <c r="B83" s="831" t="s">
        <v>206</v>
      </c>
      <c r="C83" s="830">
        <v>73440</v>
      </c>
      <c r="D83" s="830">
        <v>83880</v>
      </c>
      <c r="E83" s="830">
        <v>94320</v>
      </c>
      <c r="F83" s="830">
        <v>104760</v>
      </c>
      <c r="G83" s="830">
        <v>113160</v>
      </c>
      <c r="H83" s="830">
        <v>121560</v>
      </c>
      <c r="I83" s="830">
        <v>129960</v>
      </c>
      <c r="J83" s="830">
        <v>138360</v>
      </c>
    </row>
    <row r="84" spans="1:10" x14ac:dyDescent="0.25">
      <c r="A84" s="823"/>
      <c r="B84" s="831" t="s">
        <v>482</v>
      </c>
      <c r="C84" s="830">
        <v>73440</v>
      </c>
      <c r="D84" s="830">
        <v>83880</v>
      </c>
      <c r="E84" s="830">
        <v>94320</v>
      </c>
      <c r="F84" s="830">
        <v>104760</v>
      </c>
      <c r="G84" s="830">
        <v>113160</v>
      </c>
      <c r="H84" s="830">
        <v>121560</v>
      </c>
      <c r="I84" s="830">
        <v>129960</v>
      </c>
      <c r="J84" s="830">
        <v>138360</v>
      </c>
    </row>
    <row r="85" spans="1:10" x14ac:dyDescent="0.25">
      <c r="A85" s="823"/>
      <c r="B85" s="831" t="s">
        <v>207</v>
      </c>
      <c r="C85" s="830">
        <v>73440</v>
      </c>
      <c r="D85" s="830">
        <v>83880</v>
      </c>
      <c r="E85" s="830">
        <v>94320</v>
      </c>
      <c r="F85" s="830">
        <v>104760</v>
      </c>
      <c r="G85" s="830">
        <v>113160</v>
      </c>
      <c r="H85" s="830">
        <v>121560</v>
      </c>
      <c r="I85" s="830">
        <v>129960</v>
      </c>
      <c r="J85" s="830">
        <v>138360</v>
      </c>
    </row>
    <row r="86" spans="1:10" x14ac:dyDescent="0.25">
      <c r="A86" s="823"/>
      <c r="B86" s="831" t="s">
        <v>208</v>
      </c>
      <c r="C86" s="830">
        <v>73440</v>
      </c>
      <c r="D86" s="830">
        <v>83880</v>
      </c>
      <c r="E86" s="830">
        <v>94320</v>
      </c>
      <c r="F86" s="830">
        <v>104760</v>
      </c>
      <c r="G86" s="830">
        <v>113160</v>
      </c>
      <c r="H86" s="830">
        <v>121560</v>
      </c>
      <c r="I86" s="830">
        <v>129960</v>
      </c>
      <c r="J86" s="830">
        <v>138360</v>
      </c>
    </row>
    <row r="87" spans="1:10" x14ac:dyDescent="0.25">
      <c r="A87" s="823"/>
      <c r="B87" s="831" t="s">
        <v>483</v>
      </c>
      <c r="C87" s="830">
        <v>76500</v>
      </c>
      <c r="D87" s="830">
        <v>87450</v>
      </c>
      <c r="E87" s="830">
        <v>98400</v>
      </c>
      <c r="F87" s="830">
        <v>109300</v>
      </c>
      <c r="G87" s="830">
        <v>118050</v>
      </c>
      <c r="H87" s="830">
        <v>126800</v>
      </c>
      <c r="I87" s="830">
        <v>135550</v>
      </c>
      <c r="J87" s="830">
        <v>144300</v>
      </c>
    </row>
    <row r="88" spans="1:10" x14ac:dyDescent="0.25">
      <c r="A88" s="823"/>
      <c r="B88" s="831" t="s">
        <v>209</v>
      </c>
      <c r="C88" s="830">
        <v>73440</v>
      </c>
      <c r="D88" s="830">
        <v>83880</v>
      </c>
      <c r="E88" s="830">
        <v>94320</v>
      </c>
      <c r="F88" s="830">
        <v>104760</v>
      </c>
      <c r="G88" s="830">
        <v>113160</v>
      </c>
      <c r="H88" s="830">
        <v>121560</v>
      </c>
      <c r="I88" s="830">
        <v>129960</v>
      </c>
      <c r="J88" s="830">
        <v>138360</v>
      </c>
    </row>
    <row r="89" spans="1:10" x14ac:dyDescent="0.25">
      <c r="A89" s="823"/>
      <c r="B89" s="831" t="s">
        <v>210</v>
      </c>
      <c r="C89" s="830">
        <v>76250</v>
      </c>
      <c r="D89" s="830">
        <v>87150</v>
      </c>
      <c r="E89" s="830">
        <v>98050</v>
      </c>
      <c r="F89" s="830">
        <v>108950</v>
      </c>
      <c r="G89" s="830">
        <v>117700</v>
      </c>
      <c r="H89" s="830">
        <v>126400</v>
      </c>
      <c r="I89" s="830">
        <v>135100</v>
      </c>
      <c r="J89" s="830">
        <v>143850</v>
      </c>
    </row>
    <row r="90" spans="1:10" x14ac:dyDescent="0.25">
      <c r="A90" s="823"/>
      <c r="B90" s="831" t="s">
        <v>211</v>
      </c>
      <c r="C90" s="830">
        <v>73440</v>
      </c>
      <c r="D90" s="830">
        <v>83880</v>
      </c>
      <c r="E90" s="830">
        <v>94320</v>
      </c>
      <c r="F90" s="830">
        <v>104760</v>
      </c>
      <c r="G90" s="830">
        <v>113160</v>
      </c>
      <c r="H90" s="830">
        <v>121560</v>
      </c>
      <c r="I90" s="830">
        <v>129960</v>
      </c>
      <c r="J90" s="830">
        <v>138360</v>
      </c>
    </row>
    <row r="91" spans="1:10" x14ac:dyDescent="0.25">
      <c r="A91" s="823"/>
      <c r="B91" s="831" t="s">
        <v>212</v>
      </c>
      <c r="C91" s="830">
        <v>73440</v>
      </c>
      <c r="D91" s="830">
        <v>83880</v>
      </c>
      <c r="E91" s="830">
        <v>94320</v>
      </c>
      <c r="F91" s="830">
        <v>104760</v>
      </c>
      <c r="G91" s="830">
        <v>113160</v>
      </c>
      <c r="H91" s="830">
        <v>121560</v>
      </c>
      <c r="I91" s="830">
        <v>129960</v>
      </c>
      <c r="J91" s="830">
        <v>138360</v>
      </c>
    </row>
    <row r="92" spans="1:10" x14ac:dyDescent="0.25">
      <c r="A92" s="823"/>
      <c r="B92" s="831" t="s">
        <v>213</v>
      </c>
      <c r="C92" s="830">
        <v>73440</v>
      </c>
      <c r="D92" s="830">
        <v>83880</v>
      </c>
      <c r="E92" s="830">
        <v>94320</v>
      </c>
      <c r="F92" s="830">
        <v>104760</v>
      </c>
      <c r="G92" s="830">
        <v>113160</v>
      </c>
      <c r="H92" s="830">
        <v>121560</v>
      </c>
      <c r="I92" s="830">
        <v>129960</v>
      </c>
      <c r="J92" s="830">
        <v>138360</v>
      </c>
    </row>
    <row r="93" spans="1:10" x14ac:dyDescent="0.25">
      <c r="A93" s="823"/>
      <c r="B93" s="831" t="s">
        <v>214</v>
      </c>
      <c r="C93" s="830">
        <v>73440</v>
      </c>
      <c r="D93" s="830">
        <v>83880</v>
      </c>
      <c r="E93" s="830">
        <v>94320</v>
      </c>
      <c r="F93" s="830">
        <v>104760</v>
      </c>
      <c r="G93" s="830">
        <v>113160</v>
      </c>
      <c r="H93" s="830">
        <v>121560</v>
      </c>
      <c r="I93" s="830">
        <v>129960</v>
      </c>
      <c r="J93" s="830">
        <v>138360</v>
      </c>
    </row>
    <row r="94" spans="1:10" x14ac:dyDescent="0.25">
      <c r="A94" s="823"/>
      <c r="B94" s="831" t="s">
        <v>215</v>
      </c>
      <c r="C94" s="830">
        <v>73440</v>
      </c>
      <c r="D94" s="830">
        <v>83880</v>
      </c>
      <c r="E94" s="830">
        <v>94320</v>
      </c>
      <c r="F94" s="830">
        <v>104760</v>
      </c>
      <c r="G94" s="830">
        <v>113160</v>
      </c>
      <c r="H94" s="830">
        <v>121560</v>
      </c>
      <c r="I94" s="830">
        <v>129960</v>
      </c>
      <c r="J94" s="830">
        <v>138360</v>
      </c>
    </row>
    <row r="95" spans="1:10" x14ac:dyDescent="0.25">
      <c r="A95" s="823"/>
      <c r="B95" s="831" t="s">
        <v>216</v>
      </c>
      <c r="C95" s="830">
        <v>73440</v>
      </c>
      <c r="D95" s="830">
        <v>83880</v>
      </c>
      <c r="E95" s="830">
        <v>94320</v>
      </c>
      <c r="F95" s="830">
        <v>104760</v>
      </c>
      <c r="G95" s="830">
        <v>113160</v>
      </c>
      <c r="H95" s="830">
        <v>121560</v>
      </c>
      <c r="I95" s="830">
        <v>129960</v>
      </c>
      <c r="J95" s="830">
        <v>138360</v>
      </c>
    </row>
    <row r="96" spans="1:10" x14ac:dyDescent="0.25">
      <c r="A96" s="823"/>
      <c r="B96" s="831" t="s">
        <v>217</v>
      </c>
      <c r="C96" s="830">
        <v>73440</v>
      </c>
      <c r="D96" s="830">
        <v>83880</v>
      </c>
      <c r="E96" s="830">
        <v>94320</v>
      </c>
      <c r="F96" s="830">
        <v>104760</v>
      </c>
      <c r="G96" s="830">
        <v>113160</v>
      </c>
      <c r="H96" s="830">
        <v>121560</v>
      </c>
      <c r="I96" s="830">
        <v>129960</v>
      </c>
      <c r="J96" s="830">
        <v>138360</v>
      </c>
    </row>
    <row r="97" spans="1:10" x14ac:dyDescent="0.25">
      <c r="A97" s="823"/>
      <c r="B97" s="831" t="s">
        <v>218</v>
      </c>
      <c r="C97" s="830">
        <v>73440</v>
      </c>
      <c r="D97" s="830">
        <v>83880</v>
      </c>
      <c r="E97" s="830">
        <v>94320</v>
      </c>
      <c r="F97" s="830">
        <v>104760</v>
      </c>
      <c r="G97" s="830">
        <v>113160</v>
      </c>
      <c r="H97" s="830">
        <v>121560</v>
      </c>
      <c r="I97" s="830">
        <v>129960</v>
      </c>
      <c r="J97" s="830">
        <v>138360</v>
      </c>
    </row>
    <row r="98" spans="1:10" x14ac:dyDescent="0.25">
      <c r="A98" s="823"/>
      <c r="B98" s="831" t="s">
        <v>484</v>
      </c>
      <c r="C98" s="830">
        <v>83150</v>
      </c>
      <c r="D98" s="830">
        <v>95050</v>
      </c>
      <c r="E98" s="830">
        <v>106900</v>
      </c>
      <c r="F98" s="830">
        <v>118800</v>
      </c>
      <c r="G98" s="830">
        <v>128300</v>
      </c>
      <c r="H98" s="830">
        <v>137800</v>
      </c>
      <c r="I98" s="830">
        <v>147300</v>
      </c>
      <c r="J98" s="830">
        <v>156800</v>
      </c>
    </row>
    <row r="99" spans="1:10" x14ac:dyDescent="0.25">
      <c r="A99" s="823"/>
      <c r="B99" s="831" t="s">
        <v>219</v>
      </c>
      <c r="C99" s="830">
        <v>73440</v>
      </c>
      <c r="D99" s="830">
        <v>83880</v>
      </c>
      <c r="E99" s="830">
        <v>94320</v>
      </c>
      <c r="F99" s="830">
        <v>104760</v>
      </c>
      <c r="G99" s="830">
        <v>113160</v>
      </c>
      <c r="H99" s="830">
        <v>121560</v>
      </c>
      <c r="I99" s="830">
        <v>129960</v>
      </c>
      <c r="J99" s="830">
        <v>138360</v>
      </c>
    </row>
    <row r="100" spans="1:10" x14ac:dyDescent="0.25">
      <c r="A100" s="823"/>
      <c r="B100" s="831" t="s">
        <v>220</v>
      </c>
      <c r="C100" s="830">
        <v>73440</v>
      </c>
      <c r="D100" s="830">
        <v>83880</v>
      </c>
      <c r="E100" s="830">
        <v>94320</v>
      </c>
      <c r="F100" s="830">
        <v>104760</v>
      </c>
      <c r="G100" s="830">
        <v>113160</v>
      </c>
      <c r="H100" s="830">
        <v>121560</v>
      </c>
      <c r="I100" s="830">
        <v>129960</v>
      </c>
      <c r="J100" s="830">
        <v>138360</v>
      </c>
    </row>
    <row r="101" spans="1:10" x14ac:dyDescent="0.25">
      <c r="A101" s="823"/>
      <c r="B101" s="831" t="s">
        <v>485</v>
      </c>
      <c r="C101" s="830">
        <v>92300</v>
      </c>
      <c r="D101" s="830">
        <v>105500</v>
      </c>
      <c r="E101" s="830">
        <v>118700</v>
      </c>
      <c r="F101" s="830">
        <v>131900</v>
      </c>
      <c r="G101" s="830">
        <v>142450</v>
      </c>
      <c r="H101" s="830">
        <v>153000</v>
      </c>
      <c r="I101" s="830">
        <v>163550</v>
      </c>
      <c r="J101" s="830">
        <v>174100</v>
      </c>
    </row>
    <row r="102" spans="1:10" x14ac:dyDescent="0.25">
      <c r="A102" s="823"/>
      <c r="B102" s="831" t="s">
        <v>221</v>
      </c>
      <c r="C102" s="830">
        <v>73440</v>
      </c>
      <c r="D102" s="830">
        <v>83880</v>
      </c>
      <c r="E102" s="830">
        <v>94320</v>
      </c>
      <c r="F102" s="830">
        <v>104760</v>
      </c>
      <c r="G102" s="830">
        <v>113160</v>
      </c>
      <c r="H102" s="830">
        <v>121560</v>
      </c>
      <c r="I102" s="830">
        <v>129960</v>
      </c>
      <c r="J102" s="830">
        <v>138360</v>
      </c>
    </row>
    <row r="103" spans="1:10" x14ac:dyDescent="0.25">
      <c r="A103" s="823"/>
      <c r="B103" s="831" t="s">
        <v>222</v>
      </c>
      <c r="C103" s="830">
        <v>73440</v>
      </c>
      <c r="D103" s="830">
        <v>83880</v>
      </c>
      <c r="E103" s="830">
        <v>94320</v>
      </c>
      <c r="F103" s="830">
        <v>104760</v>
      </c>
      <c r="G103" s="830">
        <v>113160</v>
      </c>
      <c r="H103" s="830">
        <v>121560</v>
      </c>
      <c r="I103" s="830">
        <v>129960</v>
      </c>
      <c r="J103" s="830">
        <v>138360</v>
      </c>
    </row>
    <row r="104" spans="1:10" x14ac:dyDescent="0.25">
      <c r="A104" s="823"/>
      <c r="B104" s="831" t="s">
        <v>223</v>
      </c>
      <c r="C104" s="830">
        <v>73440</v>
      </c>
      <c r="D104" s="830">
        <v>83880</v>
      </c>
      <c r="E104" s="830">
        <v>94320</v>
      </c>
      <c r="F104" s="830">
        <v>104760</v>
      </c>
      <c r="G104" s="830">
        <v>113160</v>
      </c>
      <c r="H104" s="830">
        <v>121560</v>
      </c>
      <c r="I104" s="830">
        <v>129960</v>
      </c>
      <c r="J104" s="830">
        <v>138360</v>
      </c>
    </row>
    <row r="105" spans="1:10" x14ac:dyDescent="0.25">
      <c r="A105" s="823"/>
      <c r="B105" s="831" t="s">
        <v>224</v>
      </c>
      <c r="C105" s="830">
        <v>73440</v>
      </c>
      <c r="D105" s="830">
        <v>83880</v>
      </c>
      <c r="E105" s="830">
        <v>94320</v>
      </c>
      <c r="F105" s="830">
        <v>104760</v>
      </c>
      <c r="G105" s="830">
        <v>113160</v>
      </c>
      <c r="H105" s="830">
        <v>121560</v>
      </c>
      <c r="I105" s="830">
        <v>129960</v>
      </c>
      <c r="J105" s="830">
        <v>138360</v>
      </c>
    </row>
    <row r="106" spans="1:10" x14ac:dyDescent="0.25">
      <c r="A106" s="823"/>
      <c r="B106" s="831" t="s">
        <v>225</v>
      </c>
      <c r="C106" s="830">
        <v>73440</v>
      </c>
      <c r="D106" s="830">
        <v>83880</v>
      </c>
      <c r="E106" s="830">
        <v>94320</v>
      </c>
      <c r="F106" s="830">
        <v>104760</v>
      </c>
      <c r="G106" s="830">
        <v>113160</v>
      </c>
      <c r="H106" s="830">
        <v>121560</v>
      </c>
      <c r="I106" s="830">
        <v>129960</v>
      </c>
      <c r="J106" s="830">
        <v>138360</v>
      </c>
    </row>
    <row r="107" spans="1:10" x14ac:dyDescent="0.25">
      <c r="A107" s="823"/>
      <c r="B107" s="831" t="s">
        <v>226</v>
      </c>
      <c r="C107" s="830">
        <v>73440</v>
      </c>
      <c r="D107" s="830">
        <v>83880</v>
      </c>
      <c r="E107" s="830">
        <v>94320</v>
      </c>
      <c r="F107" s="830">
        <v>104760</v>
      </c>
      <c r="G107" s="830">
        <v>113160</v>
      </c>
      <c r="H107" s="830">
        <v>121560</v>
      </c>
      <c r="I107" s="830">
        <v>129960</v>
      </c>
      <c r="J107" s="830">
        <v>138360</v>
      </c>
    </row>
    <row r="108" spans="1:10" x14ac:dyDescent="0.25">
      <c r="A108" s="823"/>
      <c r="B108" s="831" t="s">
        <v>227</v>
      </c>
      <c r="C108" s="830">
        <v>73440</v>
      </c>
      <c r="D108" s="830">
        <v>83880</v>
      </c>
      <c r="E108" s="830">
        <v>94320</v>
      </c>
      <c r="F108" s="830">
        <v>104760</v>
      </c>
      <c r="G108" s="830">
        <v>113160</v>
      </c>
      <c r="H108" s="830">
        <v>121560</v>
      </c>
      <c r="I108" s="830">
        <v>129960</v>
      </c>
      <c r="J108" s="830">
        <v>138360</v>
      </c>
    </row>
    <row r="109" spans="1:10" x14ac:dyDescent="0.25">
      <c r="A109" s="823"/>
      <c r="B109" s="831" t="s">
        <v>228</v>
      </c>
      <c r="C109" s="830">
        <v>73440</v>
      </c>
      <c r="D109" s="830">
        <v>83880</v>
      </c>
      <c r="E109" s="830">
        <v>94320</v>
      </c>
      <c r="F109" s="830">
        <v>104760</v>
      </c>
      <c r="G109" s="830">
        <v>113160</v>
      </c>
      <c r="H109" s="830">
        <v>121560</v>
      </c>
      <c r="I109" s="830">
        <v>129960</v>
      </c>
      <c r="J109" s="830">
        <v>138360</v>
      </c>
    </row>
    <row r="110" spans="1:10" x14ac:dyDescent="0.25">
      <c r="A110" s="823"/>
      <c r="B110" s="831" t="s">
        <v>486</v>
      </c>
      <c r="C110" s="830">
        <v>85750</v>
      </c>
      <c r="D110" s="830">
        <v>98000</v>
      </c>
      <c r="E110" s="830">
        <v>110250</v>
      </c>
      <c r="F110" s="830">
        <v>122500</v>
      </c>
      <c r="G110" s="830">
        <v>132300</v>
      </c>
      <c r="H110" s="830">
        <v>142100</v>
      </c>
      <c r="I110" s="830">
        <v>151900</v>
      </c>
      <c r="J110" s="830">
        <v>161750</v>
      </c>
    </row>
    <row r="111" spans="1:10" x14ac:dyDescent="0.25">
      <c r="A111" s="823"/>
      <c r="B111" s="831" t="s">
        <v>487</v>
      </c>
      <c r="C111" s="830">
        <v>88100</v>
      </c>
      <c r="D111" s="830">
        <v>100700</v>
      </c>
      <c r="E111" s="830">
        <v>113300</v>
      </c>
      <c r="F111" s="830">
        <v>125900</v>
      </c>
      <c r="G111" s="830">
        <v>135950</v>
      </c>
      <c r="H111" s="830">
        <v>146000</v>
      </c>
      <c r="I111" s="830">
        <v>156100</v>
      </c>
      <c r="J111" s="830">
        <v>166150</v>
      </c>
    </row>
    <row r="112" spans="1:10" x14ac:dyDescent="0.25">
      <c r="A112" s="823"/>
      <c r="B112" s="831" t="s">
        <v>229</v>
      </c>
      <c r="C112" s="830">
        <v>73440</v>
      </c>
      <c r="D112" s="830">
        <v>83880</v>
      </c>
      <c r="E112" s="830">
        <v>94320</v>
      </c>
      <c r="F112" s="830">
        <v>104760</v>
      </c>
      <c r="G112" s="830">
        <v>113160</v>
      </c>
      <c r="H112" s="830">
        <v>121560</v>
      </c>
      <c r="I112" s="830">
        <v>129960</v>
      </c>
      <c r="J112" s="830">
        <v>138360</v>
      </c>
    </row>
    <row r="113" spans="1:22" x14ac:dyDescent="0.25">
      <c r="A113" s="823"/>
      <c r="B113" s="831" t="s">
        <v>488</v>
      </c>
      <c r="C113" s="830">
        <v>83150</v>
      </c>
      <c r="D113" s="830">
        <v>95050</v>
      </c>
      <c r="E113" s="830">
        <v>106900</v>
      </c>
      <c r="F113" s="830">
        <v>118800</v>
      </c>
      <c r="G113" s="830">
        <v>128300</v>
      </c>
      <c r="H113" s="830">
        <v>137800</v>
      </c>
      <c r="I113" s="830">
        <v>147300</v>
      </c>
      <c r="J113" s="830">
        <v>156800</v>
      </c>
    </row>
    <row r="114" spans="1:22" x14ac:dyDescent="0.25">
      <c r="A114" s="823"/>
      <c r="B114" s="831" t="s">
        <v>230</v>
      </c>
      <c r="C114" s="830">
        <v>73440</v>
      </c>
      <c r="D114" s="830">
        <v>83880</v>
      </c>
      <c r="E114" s="830">
        <v>94320</v>
      </c>
      <c r="F114" s="830">
        <v>104760</v>
      </c>
      <c r="G114" s="830">
        <v>113160</v>
      </c>
      <c r="H114" s="830">
        <v>121560</v>
      </c>
      <c r="I114" s="830">
        <v>129960</v>
      </c>
      <c r="J114" s="830">
        <v>138360</v>
      </c>
    </row>
    <row r="115" spans="1:22" x14ac:dyDescent="0.25">
      <c r="A115" s="823"/>
      <c r="B115" s="831" t="s">
        <v>231</v>
      </c>
      <c r="C115" s="830">
        <v>73440</v>
      </c>
      <c r="D115" s="830">
        <v>83880</v>
      </c>
      <c r="E115" s="830">
        <v>94320</v>
      </c>
      <c r="F115" s="830">
        <v>104760</v>
      </c>
      <c r="G115" s="830">
        <v>113160</v>
      </c>
      <c r="H115" s="830">
        <v>121560</v>
      </c>
      <c r="I115" s="830">
        <v>129960</v>
      </c>
      <c r="J115" s="830">
        <v>138360</v>
      </c>
    </row>
    <row r="116" spans="1:22" x14ac:dyDescent="0.25">
      <c r="A116" s="823"/>
      <c r="B116" s="831" t="s">
        <v>489</v>
      </c>
      <c r="C116" s="830">
        <v>78800</v>
      </c>
      <c r="D116" s="830">
        <v>90050</v>
      </c>
      <c r="E116" s="830">
        <v>101300</v>
      </c>
      <c r="F116" s="830">
        <v>112550</v>
      </c>
      <c r="G116" s="830">
        <v>121550</v>
      </c>
      <c r="H116" s="830">
        <v>130550</v>
      </c>
      <c r="I116" s="830">
        <v>139550</v>
      </c>
      <c r="J116" s="830">
        <v>148600</v>
      </c>
    </row>
    <row r="117" spans="1:22" x14ac:dyDescent="0.25">
      <c r="A117" s="823"/>
      <c r="B117" s="831" t="s">
        <v>490</v>
      </c>
      <c r="C117" s="830">
        <v>73440</v>
      </c>
      <c r="D117" s="830">
        <v>83880</v>
      </c>
      <c r="E117" s="830">
        <v>94320</v>
      </c>
      <c r="F117" s="830">
        <v>104760</v>
      </c>
      <c r="G117" s="830">
        <v>113160</v>
      </c>
      <c r="H117" s="830">
        <v>121560</v>
      </c>
      <c r="I117" s="830">
        <v>129960</v>
      </c>
      <c r="J117" s="830">
        <v>138360</v>
      </c>
    </row>
    <row r="118" spans="1:22" x14ac:dyDescent="0.25">
      <c r="A118" s="823"/>
      <c r="B118" s="831" t="s">
        <v>232</v>
      </c>
      <c r="C118" s="830">
        <v>73440</v>
      </c>
      <c r="D118" s="830">
        <v>83880</v>
      </c>
      <c r="E118" s="830">
        <v>94320</v>
      </c>
      <c r="F118" s="830">
        <v>104760</v>
      </c>
      <c r="G118" s="830">
        <v>113160</v>
      </c>
      <c r="H118" s="830">
        <v>121560</v>
      </c>
      <c r="I118" s="830">
        <v>129960</v>
      </c>
      <c r="J118" s="830">
        <v>138360</v>
      </c>
    </row>
    <row r="119" spans="1:22" x14ac:dyDescent="0.25">
      <c r="A119" s="823"/>
      <c r="B119" s="831" t="s">
        <v>491</v>
      </c>
      <c r="C119" s="830">
        <v>73440</v>
      </c>
      <c r="D119" s="830">
        <v>83880</v>
      </c>
      <c r="E119" s="830">
        <v>94320</v>
      </c>
      <c r="F119" s="830">
        <v>104760</v>
      </c>
      <c r="G119" s="830">
        <v>113160</v>
      </c>
      <c r="H119" s="830">
        <v>121560</v>
      </c>
      <c r="I119" s="830">
        <v>129960</v>
      </c>
      <c r="J119" s="830">
        <v>138360</v>
      </c>
    </row>
    <row r="120" spans="1:22" x14ac:dyDescent="0.25">
      <c r="A120" s="823"/>
      <c r="B120" s="831" t="s">
        <v>233</v>
      </c>
      <c r="C120" s="830">
        <v>73440</v>
      </c>
      <c r="D120" s="830">
        <v>83880</v>
      </c>
      <c r="E120" s="830">
        <v>94320</v>
      </c>
      <c r="F120" s="830">
        <v>104760</v>
      </c>
      <c r="G120" s="830">
        <v>113160</v>
      </c>
      <c r="H120" s="830">
        <v>121560</v>
      </c>
      <c r="I120" s="830">
        <v>129960</v>
      </c>
      <c r="J120" s="830">
        <v>138360</v>
      </c>
    </row>
    <row r="121" spans="1:22" x14ac:dyDescent="0.25">
      <c r="A121" s="823"/>
      <c r="B121" s="831" t="s">
        <v>234</v>
      </c>
      <c r="C121" s="830">
        <v>73440</v>
      </c>
      <c r="D121" s="830">
        <v>83880</v>
      </c>
      <c r="E121" s="830">
        <v>94320</v>
      </c>
      <c r="F121" s="830">
        <v>104760</v>
      </c>
      <c r="G121" s="830">
        <v>113160</v>
      </c>
      <c r="H121" s="830">
        <v>121560</v>
      </c>
      <c r="I121" s="830">
        <v>129960</v>
      </c>
      <c r="J121" s="830">
        <v>138360</v>
      </c>
    </row>
    <row r="122" spans="1:22" x14ac:dyDescent="0.25">
      <c r="A122" s="823"/>
      <c r="B122" s="831" t="s">
        <v>235</v>
      </c>
      <c r="C122" s="830">
        <v>73440</v>
      </c>
      <c r="D122" s="830">
        <v>83880</v>
      </c>
      <c r="E122" s="830">
        <v>94320</v>
      </c>
      <c r="F122" s="830">
        <v>104760</v>
      </c>
      <c r="G122" s="830">
        <v>113160</v>
      </c>
      <c r="H122" s="830">
        <v>121560</v>
      </c>
      <c r="I122" s="830">
        <v>129960</v>
      </c>
      <c r="J122" s="830">
        <v>138360</v>
      </c>
    </row>
    <row r="123" spans="1:22" x14ac:dyDescent="0.25">
      <c r="A123" s="823"/>
      <c r="B123" s="831" t="s">
        <v>236</v>
      </c>
      <c r="C123" s="830">
        <v>73440</v>
      </c>
      <c r="D123" s="830">
        <v>83880</v>
      </c>
      <c r="E123" s="830">
        <v>94320</v>
      </c>
      <c r="F123" s="830">
        <v>104760</v>
      </c>
      <c r="G123" s="830">
        <v>113160</v>
      </c>
      <c r="H123" s="830">
        <v>121560</v>
      </c>
      <c r="I123" s="830">
        <v>129960</v>
      </c>
      <c r="J123" s="830">
        <v>138360</v>
      </c>
    </row>
    <row r="124" spans="1:22" x14ac:dyDescent="0.25">
      <c r="A124" s="823"/>
      <c r="B124" s="831" t="s">
        <v>237</v>
      </c>
      <c r="C124" s="830">
        <v>73440</v>
      </c>
      <c r="D124" s="830">
        <v>83880</v>
      </c>
      <c r="E124" s="830">
        <v>94320</v>
      </c>
      <c r="F124" s="830">
        <v>104760</v>
      </c>
      <c r="G124" s="830">
        <v>113160</v>
      </c>
      <c r="H124" s="830">
        <v>121560</v>
      </c>
      <c r="I124" s="830">
        <v>129960</v>
      </c>
      <c r="J124" s="830">
        <v>138360</v>
      </c>
    </row>
    <row r="125" spans="1:22" x14ac:dyDescent="0.25">
      <c r="A125" s="823"/>
      <c r="B125" s="831" t="s">
        <v>492</v>
      </c>
      <c r="C125" s="830">
        <v>85750</v>
      </c>
      <c r="D125" s="830">
        <v>98000</v>
      </c>
      <c r="E125" s="830">
        <v>110250</v>
      </c>
      <c r="F125" s="830">
        <v>122500</v>
      </c>
      <c r="G125" s="830">
        <v>132300</v>
      </c>
      <c r="H125" s="830">
        <v>142100</v>
      </c>
      <c r="I125" s="830">
        <v>151900</v>
      </c>
      <c r="J125" s="830">
        <v>161750</v>
      </c>
    </row>
    <row r="126" spans="1:22" s="823" customFormat="1" ht="8.65" customHeight="1" x14ac:dyDescent="0.2">
      <c r="B126" s="1158"/>
      <c r="C126" s="1158"/>
      <c r="D126" s="1158"/>
      <c r="E126" s="1158"/>
      <c r="F126" s="1158"/>
      <c r="G126" s="1158"/>
      <c r="H126" s="1158"/>
      <c r="I126" s="1158"/>
      <c r="J126" s="1158"/>
      <c r="K126" s="450"/>
      <c r="L126" s="450"/>
      <c r="M126" s="450"/>
      <c r="N126" s="450"/>
    </row>
    <row r="127" spans="1:22" s="824" customFormat="1" ht="24" customHeight="1" x14ac:dyDescent="0.2">
      <c r="B127" s="1159" t="s">
        <v>613</v>
      </c>
      <c r="C127" s="1159"/>
      <c r="D127" s="1159"/>
      <c r="E127" s="1159"/>
      <c r="F127" s="1159"/>
      <c r="G127" s="1159"/>
      <c r="H127" s="1159"/>
      <c r="I127" s="1159"/>
      <c r="J127" s="1159"/>
      <c r="K127" s="829"/>
      <c r="L127" s="829"/>
      <c r="M127" s="829"/>
      <c r="N127" s="829"/>
      <c r="O127" s="829"/>
      <c r="P127" s="829"/>
      <c r="Q127" s="829"/>
      <c r="R127" s="829"/>
      <c r="S127" s="829"/>
      <c r="T127" s="829"/>
      <c r="U127" s="829"/>
      <c r="V127" s="829"/>
    </row>
    <row r="128" spans="1:22" s="823" customFormat="1" ht="21.75" customHeight="1" x14ac:dyDescent="0.2">
      <c r="B128" s="828" t="s">
        <v>238</v>
      </c>
      <c r="C128" s="827"/>
      <c r="D128" s="827"/>
      <c r="E128" s="827"/>
      <c r="F128" s="827"/>
      <c r="G128" s="827"/>
      <c r="H128" s="827"/>
      <c r="I128" s="826"/>
      <c r="J128" s="825"/>
      <c r="K128" s="450"/>
      <c r="L128" s="450"/>
      <c r="M128" s="450"/>
      <c r="N128" s="450"/>
      <c r="O128" s="450"/>
      <c r="P128" s="450"/>
      <c r="Q128" s="450"/>
      <c r="R128" s="450"/>
      <c r="S128" s="450"/>
      <c r="T128" s="450"/>
      <c r="U128" s="450"/>
      <c r="V128" s="450"/>
    </row>
    <row r="129" spans="1:10" s="825" customFormat="1" ht="14.45" customHeight="1" x14ac:dyDescent="0.2">
      <c r="A129" s="1160" t="s">
        <v>239</v>
      </c>
      <c r="B129" s="1160"/>
      <c r="C129" s="1161" t="s">
        <v>628</v>
      </c>
      <c r="D129" s="1162"/>
      <c r="E129" s="1162"/>
      <c r="F129" s="1162"/>
      <c r="G129" s="1162"/>
      <c r="H129" s="1162"/>
      <c r="I129" s="1162"/>
      <c r="J129" s="1162"/>
    </row>
    <row r="130" spans="1:10" s="825" customFormat="1" ht="12.75" customHeight="1" x14ac:dyDescent="0.2">
      <c r="A130" s="839"/>
      <c r="B130" s="840" t="s">
        <v>240</v>
      </c>
      <c r="C130" s="1153" t="s">
        <v>629</v>
      </c>
      <c r="D130" s="1153"/>
      <c r="E130" s="1153"/>
      <c r="F130" s="1153"/>
      <c r="G130" s="1153"/>
      <c r="H130" s="1153"/>
      <c r="I130" s="1153"/>
      <c r="J130" s="1153"/>
    </row>
    <row r="131" spans="1:10" s="528" customFormat="1" ht="12.95" customHeight="1" x14ac:dyDescent="0.2">
      <c r="B131" s="825"/>
      <c r="C131" s="841"/>
      <c r="D131" s="841"/>
      <c r="E131" s="841"/>
      <c r="F131" s="841"/>
      <c r="G131" s="841"/>
      <c r="H131" s="841"/>
      <c r="I131" s="841"/>
      <c r="J131" s="841"/>
    </row>
    <row r="132" spans="1:10" s="450" customFormat="1" ht="12.75" x14ac:dyDescent="0.2">
      <c r="C132" s="824"/>
      <c r="D132" s="824"/>
      <c r="E132" s="824"/>
      <c r="F132" s="824"/>
      <c r="G132" s="824"/>
      <c r="H132" s="824"/>
      <c r="I132" s="823"/>
    </row>
    <row r="133" spans="1:10" s="450" customFormat="1" ht="12.75" x14ac:dyDescent="0.2">
      <c r="C133" s="824"/>
      <c r="D133" s="824"/>
      <c r="E133" s="824"/>
      <c r="F133" s="824"/>
      <c r="G133" s="824"/>
      <c r="H133" s="824"/>
      <c r="I133" s="823"/>
    </row>
  </sheetData>
  <sheetProtection algorithmName="SHA-512" hashValue="aa3IqSQ8WyGlomnVnVav1Iix5WZcluU9tGiZYm9tJHqMG8d/FBiFSZiTRNeB9orHIF9bt4HVB6aZbeWtKPptdQ==" saltValue="xzbJYxdHDOqNQwONou4N3Q==" spinCount="100000" sheet="1" objects="1" scenarios="1"/>
  <mergeCells count="8">
    <mergeCell ref="C130:J130"/>
    <mergeCell ref="B2:J2"/>
    <mergeCell ref="B3:J3"/>
    <mergeCell ref="C4:J4"/>
    <mergeCell ref="B126:J126"/>
    <mergeCell ref="B127:J127"/>
    <mergeCell ref="A129:B129"/>
    <mergeCell ref="C129:J129"/>
  </mergeCells>
  <hyperlinks>
    <hyperlink ref="C130" r:id="rId1" xr:uid="{D2A5B1A9-74D0-41BB-96D7-7FFA6F612379}"/>
    <hyperlink ref="C129" r:id="rId2" xr:uid="{BAFC91B5-E92C-4943-BEB3-A6EB047FCB4D}"/>
  </hyperlinks>
  <pageMargins left="0.7" right="0.7" top="0.75" bottom="0.75" header="0.3" footer="0.3"/>
  <pageSetup scale="89" fitToHeight="0" orientation="portrait" horizontalDpi="1200" verticalDpi="1200"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sheetPr>
  <dimension ref="B2:E14"/>
  <sheetViews>
    <sheetView topLeftCell="A2" workbookViewId="0">
      <selection activeCell="K18" sqref="K18"/>
    </sheetView>
  </sheetViews>
  <sheetFormatPr defaultColWidth="8.5703125" defaultRowHeight="15.75" x14ac:dyDescent="0.25"/>
  <cols>
    <col min="1" max="1" width="2.28515625" style="36" customWidth="1"/>
    <col min="2" max="2" width="33.28515625" style="36" customWidth="1"/>
    <col min="3" max="3" width="14.7109375" style="38" customWidth="1"/>
    <col min="4" max="4" width="3" style="36" bestFit="1" customWidth="1"/>
    <col min="5" max="5" width="23.5703125" style="36" customWidth="1"/>
    <col min="6" max="256" width="8.5703125" style="36"/>
    <col min="257" max="257" width="2.28515625" style="36" customWidth="1"/>
    <col min="258" max="258" width="26.42578125" style="36" customWidth="1"/>
    <col min="259" max="259" width="21.5703125" style="36" customWidth="1"/>
    <col min="260" max="260" width="3" style="36" bestFit="1" customWidth="1"/>
    <col min="261" max="261" width="12.28515625" style="36" customWidth="1"/>
    <col min="262" max="512" width="8.5703125" style="36"/>
    <col min="513" max="513" width="2.28515625" style="36" customWidth="1"/>
    <col min="514" max="514" width="26.42578125" style="36" customWidth="1"/>
    <col min="515" max="515" width="21.5703125" style="36" customWidth="1"/>
    <col min="516" max="516" width="3" style="36" bestFit="1" customWidth="1"/>
    <col min="517" max="517" width="12.28515625" style="36" customWidth="1"/>
    <col min="518" max="768" width="8.5703125" style="36"/>
    <col min="769" max="769" width="2.28515625" style="36" customWidth="1"/>
    <col min="770" max="770" width="26.42578125" style="36" customWidth="1"/>
    <col min="771" max="771" width="21.5703125" style="36" customWidth="1"/>
    <col min="772" max="772" width="3" style="36" bestFit="1" customWidth="1"/>
    <col min="773" max="773" width="12.28515625" style="36" customWidth="1"/>
    <col min="774" max="1024" width="8.5703125" style="36"/>
    <col min="1025" max="1025" width="2.28515625" style="36" customWidth="1"/>
    <col min="1026" max="1026" width="26.42578125" style="36" customWidth="1"/>
    <col min="1027" max="1027" width="21.5703125" style="36" customWidth="1"/>
    <col min="1028" max="1028" width="3" style="36" bestFit="1" customWidth="1"/>
    <col min="1029" max="1029" width="12.28515625" style="36" customWidth="1"/>
    <col min="1030" max="1280" width="8.5703125" style="36"/>
    <col min="1281" max="1281" width="2.28515625" style="36" customWidth="1"/>
    <col min="1282" max="1282" width="26.42578125" style="36" customWidth="1"/>
    <col min="1283" max="1283" width="21.5703125" style="36" customWidth="1"/>
    <col min="1284" max="1284" width="3" style="36" bestFit="1" customWidth="1"/>
    <col min="1285" max="1285" width="12.28515625" style="36" customWidth="1"/>
    <col min="1286" max="1536" width="8.5703125" style="36"/>
    <col min="1537" max="1537" width="2.28515625" style="36" customWidth="1"/>
    <col min="1538" max="1538" width="26.42578125" style="36" customWidth="1"/>
    <col min="1539" max="1539" width="21.5703125" style="36" customWidth="1"/>
    <col min="1540" max="1540" width="3" style="36" bestFit="1" customWidth="1"/>
    <col min="1541" max="1541" width="12.28515625" style="36" customWidth="1"/>
    <col min="1542" max="1792" width="8.5703125" style="36"/>
    <col min="1793" max="1793" width="2.28515625" style="36" customWidth="1"/>
    <col min="1794" max="1794" width="26.42578125" style="36" customWidth="1"/>
    <col min="1795" max="1795" width="21.5703125" style="36" customWidth="1"/>
    <col min="1796" max="1796" width="3" style="36" bestFit="1" customWidth="1"/>
    <col min="1797" max="1797" width="12.28515625" style="36" customWidth="1"/>
    <col min="1798" max="2048" width="8.5703125" style="36"/>
    <col min="2049" max="2049" width="2.28515625" style="36" customWidth="1"/>
    <col min="2050" max="2050" width="26.42578125" style="36" customWidth="1"/>
    <col min="2051" max="2051" width="21.5703125" style="36" customWidth="1"/>
    <col min="2052" max="2052" width="3" style="36" bestFit="1" customWidth="1"/>
    <col min="2053" max="2053" width="12.28515625" style="36" customWidth="1"/>
    <col min="2054" max="2304" width="8.5703125" style="36"/>
    <col min="2305" max="2305" width="2.28515625" style="36" customWidth="1"/>
    <col min="2306" max="2306" width="26.42578125" style="36" customWidth="1"/>
    <col min="2307" max="2307" width="21.5703125" style="36" customWidth="1"/>
    <col min="2308" max="2308" width="3" style="36" bestFit="1" customWidth="1"/>
    <col min="2309" max="2309" width="12.28515625" style="36" customWidth="1"/>
    <col min="2310" max="2560" width="8.5703125" style="36"/>
    <col min="2561" max="2561" width="2.28515625" style="36" customWidth="1"/>
    <col min="2562" max="2562" width="26.42578125" style="36" customWidth="1"/>
    <col min="2563" max="2563" width="21.5703125" style="36" customWidth="1"/>
    <col min="2564" max="2564" width="3" style="36" bestFit="1" customWidth="1"/>
    <col min="2565" max="2565" width="12.28515625" style="36" customWidth="1"/>
    <col min="2566" max="2816" width="8.5703125" style="36"/>
    <col min="2817" max="2817" width="2.28515625" style="36" customWidth="1"/>
    <col min="2818" max="2818" width="26.42578125" style="36" customWidth="1"/>
    <col min="2819" max="2819" width="21.5703125" style="36" customWidth="1"/>
    <col min="2820" max="2820" width="3" style="36" bestFit="1" customWidth="1"/>
    <col min="2821" max="2821" width="12.28515625" style="36" customWidth="1"/>
    <col min="2822" max="3072" width="8.5703125" style="36"/>
    <col min="3073" max="3073" width="2.28515625" style="36" customWidth="1"/>
    <col min="3074" max="3074" width="26.42578125" style="36" customWidth="1"/>
    <col min="3075" max="3075" width="21.5703125" style="36" customWidth="1"/>
    <col min="3076" max="3076" width="3" style="36" bestFit="1" customWidth="1"/>
    <col min="3077" max="3077" width="12.28515625" style="36" customWidth="1"/>
    <col min="3078" max="3328" width="8.5703125" style="36"/>
    <col min="3329" max="3329" width="2.28515625" style="36" customWidth="1"/>
    <col min="3330" max="3330" width="26.42578125" style="36" customWidth="1"/>
    <col min="3331" max="3331" width="21.5703125" style="36" customWidth="1"/>
    <col min="3332" max="3332" width="3" style="36" bestFit="1" customWidth="1"/>
    <col min="3333" max="3333" width="12.28515625" style="36" customWidth="1"/>
    <col min="3334" max="3584" width="8.5703125" style="36"/>
    <col min="3585" max="3585" width="2.28515625" style="36" customWidth="1"/>
    <col min="3586" max="3586" width="26.42578125" style="36" customWidth="1"/>
    <col min="3587" max="3587" width="21.5703125" style="36" customWidth="1"/>
    <col min="3588" max="3588" width="3" style="36" bestFit="1" customWidth="1"/>
    <col min="3589" max="3589" width="12.28515625" style="36" customWidth="1"/>
    <col min="3590" max="3840" width="8.5703125" style="36"/>
    <col min="3841" max="3841" width="2.28515625" style="36" customWidth="1"/>
    <col min="3842" max="3842" width="26.42578125" style="36" customWidth="1"/>
    <col min="3843" max="3843" width="21.5703125" style="36" customWidth="1"/>
    <col min="3844" max="3844" width="3" style="36" bestFit="1" customWidth="1"/>
    <col min="3845" max="3845" width="12.28515625" style="36" customWidth="1"/>
    <col min="3846" max="4096" width="8.5703125" style="36"/>
    <col min="4097" max="4097" width="2.28515625" style="36" customWidth="1"/>
    <col min="4098" max="4098" width="26.42578125" style="36" customWidth="1"/>
    <col min="4099" max="4099" width="21.5703125" style="36" customWidth="1"/>
    <col min="4100" max="4100" width="3" style="36" bestFit="1" customWidth="1"/>
    <col min="4101" max="4101" width="12.28515625" style="36" customWidth="1"/>
    <col min="4102" max="4352" width="8.5703125" style="36"/>
    <col min="4353" max="4353" width="2.28515625" style="36" customWidth="1"/>
    <col min="4354" max="4354" width="26.42578125" style="36" customWidth="1"/>
    <col min="4355" max="4355" width="21.5703125" style="36" customWidth="1"/>
    <col min="4356" max="4356" width="3" style="36" bestFit="1" customWidth="1"/>
    <col min="4357" max="4357" width="12.28515625" style="36" customWidth="1"/>
    <col min="4358" max="4608" width="8.5703125" style="36"/>
    <col min="4609" max="4609" width="2.28515625" style="36" customWidth="1"/>
    <col min="4610" max="4610" width="26.42578125" style="36" customWidth="1"/>
    <col min="4611" max="4611" width="21.5703125" style="36" customWidth="1"/>
    <col min="4612" max="4612" width="3" style="36" bestFit="1" customWidth="1"/>
    <col min="4613" max="4613" width="12.28515625" style="36" customWidth="1"/>
    <col min="4614" max="4864" width="8.5703125" style="36"/>
    <col min="4865" max="4865" width="2.28515625" style="36" customWidth="1"/>
    <col min="4866" max="4866" width="26.42578125" style="36" customWidth="1"/>
    <col min="4867" max="4867" width="21.5703125" style="36" customWidth="1"/>
    <col min="4868" max="4868" width="3" style="36" bestFit="1" customWidth="1"/>
    <col min="4869" max="4869" width="12.28515625" style="36" customWidth="1"/>
    <col min="4870" max="5120" width="8.5703125" style="36"/>
    <col min="5121" max="5121" width="2.28515625" style="36" customWidth="1"/>
    <col min="5122" max="5122" width="26.42578125" style="36" customWidth="1"/>
    <col min="5123" max="5123" width="21.5703125" style="36" customWidth="1"/>
    <col min="5124" max="5124" width="3" style="36" bestFit="1" customWidth="1"/>
    <col min="5125" max="5125" width="12.28515625" style="36" customWidth="1"/>
    <col min="5126" max="5376" width="8.5703125" style="36"/>
    <col min="5377" max="5377" width="2.28515625" style="36" customWidth="1"/>
    <col min="5378" max="5378" width="26.42578125" style="36" customWidth="1"/>
    <col min="5379" max="5379" width="21.5703125" style="36" customWidth="1"/>
    <col min="5380" max="5380" width="3" style="36" bestFit="1" customWidth="1"/>
    <col min="5381" max="5381" width="12.28515625" style="36" customWidth="1"/>
    <col min="5382" max="5632" width="8.5703125" style="36"/>
    <col min="5633" max="5633" width="2.28515625" style="36" customWidth="1"/>
    <col min="5634" max="5634" width="26.42578125" style="36" customWidth="1"/>
    <col min="5635" max="5635" width="21.5703125" style="36" customWidth="1"/>
    <col min="5636" max="5636" width="3" style="36" bestFit="1" customWidth="1"/>
    <col min="5637" max="5637" width="12.28515625" style="36" customWidth="1"/>
    <col min="5638" max="5888" width="8.5703125" style="36"/>
    <col min="5889" max="5889" width="2.28515625" style="36" customWidth="1"/>
    <col min="5890" max="5890" width="26.42578125" style="36" customWidth="1"/>
    <col min="5891" max="5891" width="21.5703125" style="36" customWidth="1"/>
    <col min="5892" max="5892" width="3" style="36" bestFit="1" customWidth="1"/>
    <col min="5893" max="5893" width="12.28515625" style="36" customWidth="1"/>
    <col min="5894" max="6144" width="8.5703125" style="36"/>
    <col min="6145" max="6145" width="2.28515625" style="36" customWidth="1"/>
    <col min="6146" max="6146" width="26.42578125" style="36" customWidth="1"/>
    <col min="6147" max="6147" width="21.5703125" style="36" customWidth="1"/>
    <col min="6148" max="6148" width="3" style="36" bestFit="1" customWidth="1"/>
    <col min="6149" max="6149" width="12.28515625" style="36" customWidth="1"/>
    <col min="6150" max="6400" width="8.5703125" style="36"/>
    <col min="6401" max="6401" width="2.28515625" style="36" customWidth="1"/>
    <col min="6402" max="6402" width="26.42578125" style="36" customWidth="1"/>
    <col min="6403" max="6403" width="21.5703125" style="36" customWidth="1"/>
    <col min="6404" max="6404" width="3" style="36" bestFit="1" customWidth="1"/>
    <col min="6405" max="6405" width="12.28515625" style="36" customWidth="1"/>
    <col min="6406" max="6656" width="8.5703125" style="36"/>
    <col min="6657" max="6657" width="2.28515625" style="36" customWidth="1"/>
    <col min="6658" max="6658" width="26.42578125" style="36" customWidth="1"/>
    <col min="6659" max="6659" width="21.5703125" style="36" customWidth="1"/>
    <col min="6660" max="6660" width="3" style="36" bestFit="1" customWidth="1"/>
    <col min="6661" max="6661" width="12.28515625" style="36" customWidth="1"/>
    <col min="6662" max="6912" width="8.5703125" style="36"/>
    <col min="6913" max="6913" width="2.28515625" style="36" customWidth="1"/>
    <col min="6914" max="6914" width="26.42578125" style="36" customWidth="1"/>
    <col min="6915" max="6915" width="21.5703125" style="36" customWidth="1"/>
    <col min="6916" max="6916" width="3" style="36" bestFit="1" customWidth="1"/>
    <col min="6917" max="6917" width="12.28515625" style="36" customWidth="1"/>
    <col min="6918" max="7168" width="8.5703125" style="36"/>
    <col min="7169" max="7169" width="2.28515625" style="36" customWidth="1"/>
    <col min="7170" max="7170" width="26.42578125" style="36" customWidth="1"/>
    <col min="7171" max="7171" width="21.5703125" style="36" customWidth="1"/>
    <col min="7172" max="7172" width="3" style="36" bestFit="1" customWidth="1"/>
    <col min="7173" max="7173" width="12.28515625" style="36" customWidth="1"/>
    <col min="7174" max="7424" width="8.5703125" style="36"/>
    <col min="7425" max="7425" width="2.28515625" style="36" customWidth="1"/>
    <col min="7426" max="7426" width="26.42578125" style="36" customWidth="1"/>
    <col min="7427" max="7427" width="21.5703125" style="36" customWidth="1"/>
    <col min="7428" max="7428" width="3" style="36" bestFit="1" customWidth="1"/>
    <col min="7429" max="7429" width="12.28515625" style="36" customWidth="1"/>
    <col min="7430" max="7680" width="8.5703125" style="36"/>
    <col min="7681" max="7681" width="2.28515625" style="36" customWidth="1"/>
    <col min="7682" max="7682" width="26.42578125" style="36" customWidth="1"/>
    <col min="7683" max="7683" width="21.5703125" style="36" customWidth="1"/>
    <col min="7684" max="7684" width="3" style="36" bestFit="1" customWidth="1"/>
    <col min="7685" max="7685" width="12.28515625" style="36" customWidth="1"/>
    <col min="7686" max="7936" width="8.5703125" style="36"/>
    <col min="7937" max="7937" width="2.28515625" style="36" customWidth="1"/>
    <col min="7938" max="7938" width="26.42578125" style="36" customWidth="1"/>
    <col min="7939" max="7939" width="21.5703125" style="36" customWidth="1"/>
    <col min="7940" max="7940" width="3" style="36" bestFit="1" customWidth="1"/>
    <col min="7941" max="7941" width="12.28515625" style="36" customWidth="1"/>
    <col min="7942" max="8192" width="8.5703125" style="36"/>
    <col min="8193" max="8193" width="2.28515625" style="36" customWidth="1"/>
    <col min="8194" max="8194" width="26.42578125" style="36" customWidth="1"/>
    <col min="8195" max="8195" width="21.5703125" style="36" customWidth="1"/>
    <col min="8196" max="8196" width="3" style="36" bestFit="1" customWidth="1"/>
    <col min="8197" max="8197" width="12.28515625" style="36" customWidth="1"/>
    <col min="8198" max="8448" width="8.5703125" style="36"/>
    <col min="8449" max="8449" width="2.28515625" style="36" customWidth="1"/>
    <col min="8450" max="8450" width="26.42578125" style="36" customWidth="1"/>
    <col min="8451" max="8451" width="21.5703125" style="36" customWidth="1"/>
    <col min="8452" max="8452" width="3" style="36" bestFit="1" customWidth="1"/>
    <col min="8453" max="8453" width="12.28515625" style="36" customWidth="1"/>
    <col min="8454" max="8704" width="8.5703125" style="36"/>
    <col min="8705" max="8705" width="2.28515625" style="36" customWidth="1"/>
    <col min="8706" max="8706" width="26.42578125" style="36" customWidth="1"/>
    <col min="8707" max="8707" width="21.5703125" style="36" customWidth="1"/>
    <col min="8708" max="8708" width="3" style="36" bestFit="1" customWidth="1"/>
    <col min="8709" max="8709" width="12.28515625" style="36" customWidth="1"/>
    <col min="8710" max="8960" width="8.5703125" style="36"/>
    <col min="8961" max="8961" width="2.28515625" style="36" customWidth="1"/>
    <col min="8962" max="8962" width="26.42578125" style="36" customWidth="1"/>
    <col min="8963" max="8963" width="21.5703125" style="36" customWidth="1"/>
    <col min="8964" max="8964" width="3" style="36" bestFit="1" customWidth="1"/>
    <col min="8965" max="8965" width="12.28515625" style="36" customWidth="1"/>
    <col min="8966" max="9216" width="8.5703125" style="36"/>
    <col min="9217" max="9217" width="2.28515625" style="36" customWidth="1"/>
    <col min="9218" max="9218" width="26.42578125" style="36" customWidth="1"/>
    <col min="9219" max="9219" width="21.5703125" style="36" customWidth="1"/>
    <col min="9220" max="9220" width="3" style="36" bestFit="1" customWidth="1"/>
    <col min="9221" max="9221" width="12.28515625" style="36" customWidth="1"/>
    <col min="9222" max="9472" width="8.5703125" style="36"/>
    <col min="9473" max="9473" width="2.28515625" style="36" customWidth="1"/>
    <col min="9474" max="9474" width="26.42578125" style="36" customWidth="1"/>
    <col min="9475" max="9475" width="21.5703125" style="36" customWidth="1"/>
    <col min="9476" max="9476" width="3" style="36" bestFit="1" customWidth="1"/>
    <col min="9477" max="9477" width="12.28515625" style="36" customWidth="1"/>
    <col min="9478" max="9728" width="8.5703125" style="36"/>
    <col min="9729" max="9729" width="2.28515625" style="36" customWidth="1"/>
    <col min="9730" max="9730" width="26.42578125" style="36" customWidth="1"/>
    <col min="9731" max="9731" width="21.5703125" style="36" customWidth="1"/>
    <col min="9732" max="9732" width="3" style="36" bestFit="1" customWidth="1"/>
    <col min="9733" max="9733" width="12.28515625" style="36" customWidth="1"/>
    <col min="9734" max="9984" width="8.5703125" style="36"/>
    <col min="9985" max="9985" width="2.28515625" style="36" customWidth="1"/>
    <col min="9986" max="9986" width="26.42578125" style="36" customWidth="1"/>
    <col min="9987" max="9987" width="21.5703125" style="36" customWidth="1"/>
    <col min="9988" max="9988" width="3" style="36" bestFit="1" customWidth="1"/>
    <col min="9989" max="9989" width="12.28515625" style="36" customWidth="1"/>
    <col min="9990" max="10240" width="8.5703125" style="36"/>
    <col min="10241" max="10241" width="2.28515625" style="36" customWidth="1"/>
    <col min="10242" max="10242" width="26.42578125" style="36" customWidth="1"/>
    <col min="10243" max="10243" width="21.5703125" style="36" customWidth="1"/>
    <col min="10244" max="10244" width="3" style="36" bestFit="1" customWidth="1"/>
    <col min="10245" max="10245" width="12.28515625" style="36" customWidth="1"/>
    <col min="10246" max="10496" width="8.5703125" style="36"/>
    <col min="10497" max="10497" width="2.28515625" style="36" customWidth="1"/>
    <col min="10498" max="10498" width="26.42578125" style="36" customWidth="1"/>
    <col min="10499" max="10499" width="21.5703125" style="36" customWidth="1"/>
    <col min="10500" max="10500" width="3" style="36" bestFit="1" customWidth="1"/>
    <col min="10501" max="10501" width="12.28515625" style="36" customWidth="1"/>
    <col min="10502" max="10752" width="8.5703125" style="36"/>
    <col min="10753" max="10753" width="2.28515625" style="36" customWidth="1"/>
    <col min="10754" max="10754" width="26.42578125" style="36" customWidth="1"/>
    <col min="10755" max="10755" width="21.5703125" style="36" customWidth="1"/>
    <col min="10756" max="10756" width="3" style="36" bestFit="1" customWidth="1"/>
    <col min="10757" max="10757" width="12.28515625" style="36" customWidth="1"/>
    <col min="10758" max="11008" width="8.5703125" style="36"/>
    <col min="11009" max="11009" width="2.28515625" style="36" customWidth="1"/>
    <col min="11010" max="11010" width="26.42578125" style="36" customWidth="1"/>
    <col min="11011" max="11011" width="21.5703125" style="36" customWidth="1"/>
    <col min="11012" max="11012" width="3" style="36" bestFit="1" customWidth="1"/>
    <col min="11013" max="11013" width="12.28515625" style="36" customWidth="1"/>
    <col min="11014" max="11264" width="8.5703125" style="36"/>
    <col min="11265" max="11265" width="2.28515625" style="36" customWidth="1"/>
    <col min="11266" max="11266" width="26.42578125" style="36" customWidth="1"/>
    <col min="11267" max="11267" width="21.5703125" style="36" customWidth="1"/>
    <col min="11268" max="11268" width="3" style="36" bestFit="1" customWidth="1"/>
    <col min="11269" max="11269" width="12.28515625" style="36" customWidth="1"/>
    <col min="11270" max="11520" width="8.5703125" style="36"/>
    <col min="11521" max="11521" width="2.28515625" style="36" customWidth="1"/>
    <col min="11522" max="11522" width="26.42578125" style="36" customWidth="1"/>
    <col min="11523" max="11523" width="21.5703125" style="36" customWidth="1"/>
    <col min="11524" max="11524" width="3" style="36" bestFit="1" customWidth="1"/>
    <col min="11525" max="11525" width="12.28515625" style="36" customWidth="1"/>
    <col min="11526" max="11776" width="8.5703125" style="36"/>
    <col min="11777" max="11777" width="2.28515625" style="36" customWidth="1"/>
    <col min="11778" max="11778" width="26.42578125" style="36" customWidth="1"/>
    <col min="11779" max="11779" width="21.5703125" style="36" customWidth="1"/>
    <col min="11780" max="11780" width="3" style="36" bestFit="1" customWidth="1"/>
    <col min="11781" max="11781" width="12.28515625" style="36" customWidth="1"/>
    <col min="11782" max="12032" width="8.5703125" style="36"/>
    <col min="12033" max="12033" width="2.28515625" style="36" customWidth="1"/>
    <col min="12034" max="12034" width="26.42578125" style="36" customWidth="1"/>
    <col min="12035" max="12035" width="21.5703125" style="36" customWidth="1"/>
    <col min="12036" max="12036" width="3" style="36" bestFit="1" customWidth="1"/>
    <col min="12037" max="12037" width="12.28515625" style="36" customWidth="1"/>
    <col min="12038" max="12288" width="8.5703125" style="36"/>
    <col min="12289" max="12289" width="2.28515625" style="36" customWidth="1"/>
    <col min="12290" max="12290" width="26.42578125" style="36" customWidth="1"/>
    <col min="12291" max="12291" width="21.5703125" style="36" customWidth="1"/>
    <col min="12292" max="12292" width="3" style="36" bestFit="1" customWidth="1"/>
    <col min="12293" max="12293" width="12.28515625" style="36" customWidth="1"/>
    <col min="12294" max="12544" width="8.5703125" style="36"/>
    <col min="12545" max="12545" width="2.28515625" style="36" customWidth="1"/>
    <col min="12546" max="12546" width="26.42578125" style="36" customWidth="1"/>
    <col min="12547" max="12547" width="21.5703125" style="36" customWidth="1"/>
    <col min="12548" max="12548" width="3" style="36" bestFit="1" customWidth="1"/>
    <col min="12549" max="12549" width="12.28515625" style="36" customWidth="1"/>
    <col min="12550" max="12800" width="8.5703125" style="36"/>
    <col min="12801" max="12801" width="2.28515625" style="36" customWidth="1"/>
    <col min="12802" max="12802" width="26.42578125" style="36" customWidth="1"/>
    <col min="12803" max="12803" width="21.5703125" style="36" customWidth="1"/>
    <col min="12804" max="12804" width="3" style="36" bestFit="1" customWidth="1"/>
    <col min="12805" max="12805" width="12.28515625" style="36" customWidth="1"/>
    <col min="12806" max="13056" width="8.5703125" style="36"/>
    <col min="13057" max="13057" width="2.28515625" style="36" customWidth="1"/>
    <col min="13058" max="13058" width="26.42578125" style="36" customWidth="1"/>
    <col min="13059" max="13059" width="21.5703125" style="36" customWidth="1"/>
    <col min="13060" max="13060" width="3" style="36" bestFit="1" customWidth="1"/>
    <col min="13061" max="13061" width="12.28515625" style="36" customWidth="1"/>
    <col min="13062" max="13312" width="8.5703125" style="36"/>
    <col min="13313" max="13313" width="2.28515625" style="36" customWidth="1"/>
    <col min="13314" max="13314" width="26.42578125" style="36" customWidth="1"/>
    <col min="13315" max="13315" width="21.5703125" style="36" customWidth="1"/>
    <col min="13316" max="13316" width="3" style="36" bestFit="1" customWidth="1"/>
    <col min="13317" max="13317" width="12.28515625" style="36" customWidth="1"/>
    <col min="13318" max="13568" width="8.5703125" style="36"/>
    <col min="13569" max="13569" width="2.28515625" style="36" customWidth="1"/>
    <col min="13570" max="13570" width="26.42578125" style="36" customWidth="1"/>
    <col min="13571" max="13571" width="21.5703125" style="36" customWidth="1"/>
    <col min="13572" max="13572" width="3" style="36" bestFit="1" customWidth="1"/>
    <col min="13573" max="13573" width="12.28515625" style="36" customWidth="1"/>
    <col min="13574" max="13824" width="8.5703125" style="36"/>
    <col min="13825" max="13825" width="2.28515625" style="36" customWidth="1"/>
    <col min="13826" max="13826" width="26.42578125" style="36" customWidth="1"/>
    <col min="13827" max="13827" width="21.5703125" style="36" customWidth="1"/>
    <col min="13828" max="13828" width="3" style="36" bestFit="1" customWidth="1"/>
    <col min="13829" max="13829" width="12.28515625" style="36" customWidth="1"/>
    <col min="13830" max="14080" width="8.5703125" style="36"/>
    <col min="14081" max="14081" width="2.28515625" style="36" customWidth="1"/>
    <col min="14082" max="14082" width="26.42578125" style="36" customWidth="1"/>
    <col min="14083" max="14083" width="21.5703125" style="36" customWidth="1"/>
    <col min="14084" max="14084" width="3" style="36" bestFit="1" customWidth="1"/>
    <col min="14085" max="14085" width="12.28515625" style="36" customWidth="1"/>
    <col min="14086" max="14336" width="8.5703125" style="36"/>
    <col min="14337" max="14337" width="2.28515625" style="36" customWidth="1"/>
    <col min="14338" max="14338" width="26.42578125" style="36" customWidth="1"/>
    <col min="14339" max="14339" width="21.5703125" style="36" customWidth="1"/>
    <col min="14340" max="14340" width="3" style="36" bestFit="1" customWidth="1"/>
    <col min="14341" max="14341" width="12.28515625" style="36" customWidth="1"/>
    <col min="14342" max="14592" width="8.5703125" style="36"/>
    <col min="14593" max="14593" width="2.28515625" style="36" customWidth="1"/>
    <col min="14594" max="14594" width="26.42578125" style="36" customWidth="1"/>
    <col min="14595" max="14595" width="21.5703125" style="36" customWidth="1"/>
    <col min="14596" max="14596" width="3" style="36" bestFit="1" customWidth="1"/>
    <col min="14597" max="14597" width="12.28515625" style="36" customWidth="1"/>
    <col min="14598" max="14848" width="8.5703125" style="36"/>
    <col min="14849" max="14849" width="2.28515625" style="36" customWidth="1"/>
    <col min="14850" max="14850" width="26.42578125" style="36" customWidth="1"/>
    <col min="14851" max="14851" width="21.5703125" style="36" customWidth="1"/>
    <col min="14852" max="14852" width="3" style="36" bestFit="1" customWidth="1"/>
    <col min="14853" max="14853" width="12.28515625" style="36" customWidth="1"/>
    <col min="14854" max="15104" width="8.5703125" style="36"/>
    <col min="15105" max="15105" width="2.28515625" style="36" customWidth="1"/>
    <col min="15106" max="15106" width="26.42578125" style="36" customWidth="1"/>
    <col min="15107" max="15107" width="21.5703125" style="36" customWidth="1"/>
    <col min="15108" max="15108" width="3" style="36" bestFit="1" customWidth="1"/>
    <col min="15109" max="15109" width="12.28515625" style="36" customWidth="1"/>
    <col min="15110" max="15360" width="8.5703125" style="36"/>
    <col min="15361" max="15361" width="2.28515625" style="36" customWidth="1"/>
    <col min="15362" max="15362" width="26.42578125" style="36" customWidth="1"/>
    <col min="15363" max="15363" width="21.5703125" style="36" customWidth="1"/>
    <col min="15364" max="15364" width="3" style="36" bestFit="1" customWidth="1"/>
    <col min="15365" max="15365" width="12.28515625" style="36" customWidth="1"/>
    <col min="15366" max="15616" width="8.5703125" style="36"/>
    <col min="15617" max="15617" width="2.28515625" style="36" customWidth="1"/>
    <col min="15618" max="15618" width="26.42578125" style="36" customWidth="1"/>
    <col min="15619" max="15619" width="21.5703125" style="36" customWidth="1"/>
    <col min="15620" max="15620" width="3" style="36" bestFit="1" customWidth="1"/>
    <col min="15621" max="15621" width="12.28515625" style="36" customWidth="1"/>
    <col min="15622" max="15872" width="8.5703125" style="36"/>
    <col min="15873" max="15873" width="2.28515625" style="36" customWidth="1"/>
    <col min="15874" max="15874" width="26.42578125" style="36" customWidth="1"/>
    <col min="15875" max="15875" width="21.5703125" style="36" customWidth="1"/>
    <col min="15876" max="15876" width="3" style="36" bestFit="1" customWidth="1"/>
    <col min="15877" max="15877" width="12.28515625" style="36" customWidth="1"/>
    <col min="15878" max="16128" width="8.5703125" style="36"/>
    <col min="16129" max="16129" width="2.28515625" style="36" customWidth="1"/>
    <col min="16130" max="16130" width="26.42578125" style="36" customWidth="1"/>
    <col min="16131" max="16131" width="21.5703125" style="36" customWidth="1"/>
    <col min="16132" max="16132" width="3" style="36" bestFit="1" customWidth="1"/>
    <col min="16133" max="16133" width="12.28515625" style="36" customWidth="1"/>
    <col min="16134" max="16384" width="8.5703125" style="36"/>
  </cols>
  <sheetData>
    <row r="2" spans="2:5" ht="60" customHeight="1" x14ac:dyDescent="0.25">
      <c r="B2" s="413"/>
      <c r="C2" s="414"/>
      <c r="D2" s="413"/>
      <c r="E2" s="413"/>
    </row>
    <row r="3" spans="2:5" ht="28.5" customHeight="1" x14ac:dyDescent="0.35">
      <c r="B3" s="1164" t="str">
        <f>file</f>
        <v>KHC RHTF Home Repair &amp; Recovery Program</v>
      </c>
      <c r="C3" s="1164"/>
      <c r="D3" s="1164"/>
      <c r="E3" s="1164"/>
    </row>
    <row r="4" spans="2:5" ht="23.25" x14ac:dyDescent="0.35">
      <c r="B4" s="1165" t="s">
        <v>347</v>
      </c>
      <c r="C4" s="1165"/>
      <c r="D4" s="1165"/>
      <c r="E4" s="1165"/>
    </row>
    <row r="5" spans="2:5" s="507" customFormat="1" ht="31.15" customHeight="1" x14ac:dyDescent="0.25">
      <c r="B5" s="508" t="s">
        <v>407</v>
      </c>
      <c r="C5" s="509">
        <f>ProjNum</f>
        <v>0</v>
      </c>
      <c r="D5" s="510"/>
      <c r="E5" s="510"/>
    </row>
    <row r="6" spans="2:5" ht="22.5" customHeight="1" x14ac:dyDescent="0.25">
      <c r="B6" s="1166">
        <f>developer</f>
        <v>0</v>
      </c>
      <c r="C6" s="1166"/>
      <c r="D6" s="1166"/>
      <c r="E6" s="1166"/>
    </row>
    <row r="7" spans="2:5" x14ac:dyDescent="0.25">
      <c r="B7" s="415" t="s">
        <v>248</v>
      </c>
      <c r="C7" s="416">
        <f>buyer</f>
        <v>0</v>
      </c>
      <c r="D7" s="413"/>
      <c r="E7" s="413"/>
    </row>
    <row r="8" spans="2:5" x14ac:dyDescent="0.25">
      <c r="B8" s="415" t="s">
        <v>7</v>
      </c>
      <c r="C8" s="416">
        <f>proj</f>
        <v>0</v>
      </c>
      <c r="D8" s="413"/>
      <c r="E8" s="413"/>
    </row>
    <row r="9" spans="2:5" x14ac:dyDescent="0.25">
      <c r="B9" s="413"/>
      <c r="C9" s="417">
        <f>city</f>
        <v>0</v>
      </c>
      <c r="D9" s="413" t="s">
        <v>8</v>
      </c>
      <c r="E9" s="414">
        <f>zip</f>
        <v>0</v>
      </c>
    </row>
    <row r="10" spans="2:5" x14ac:dyDescent="0.25">
      <c r="B10" s="415" t="s">
        <v>348</v>
      </c>
      <c r="C10" s="413">
        <f>ProjNum</f>
        <v>0</v>
      </c>
      <c r="D10" s="413"/>
      <c r="E10" s="413"/>
    </row>
    <row r="11" spans="2:5" ht="21.6" customHeight="1" x14ac:dyDescent="0.25">
      <c r="B11" s="419"/>
      <c r="C11" s="419"/>
      <c r="D11" s="419"/>
      <c r="E11" s="419"/>
    </row>
    <row r="12" spans="2:5" x14ac:dyDescent="0.25">
      <c r="B12" s="418"/>
      <c r="C12" s="1163"/>
      <c r="D12" s="1163"/>
      <c r="E12" s="1163"/>
    </row>
    <row r="13" spans="2:5" x14ac:dyDescent="0.25">
      <c r="B13" s="418"/>
      <c r="C13" s="1163"/>
      <c r="D13" s="1163"/>
      <c r="E13" s="1163"/>
    </row>
    <row r="14" spans="2:5" x14ac:dyDescent="0.25">
      <c r="B14" s="39"/>
      <c r="C14" s="842"/>
      <c r="D14" s="842"/>
      <c r="E14" s="842"/>
    </row>
  </sheetData>
  <sheetProtection algorithmName="SHA-512" hashValue="PsJ0EavJoY10b3f67LBAxWLQvo9ECIeRF55koLFx2RLOCB8uEGE2s7YNwathonVV8KDHS5TzCiWO1u0KuFeH1w==" saltValue="6L8LIua0P+qK0ZfFL4/+qQ==" spinCount="100000" sheet="1" objects="1" scenarios="1"/>
  <mergeCells count="6">
    <mergeCell ref="C13:E13"/>
    <mergeCell ref="C14:E14"/>
    <mergeCell ref="B3:E3"/>
    <mergeCell ref="B4:E4"/>
    <mergeCell ref="B6:E6"/>
    <mergeCell ref="C12:E12"/>
  </mergeCells>
  <pageMargins left="0.7" right="0.7" top="0.75" bottom="0.75" header="0.3" footer="0.3"/>
  <pageSetup orientation="portrait" r:id="rId1"/>
  <headerFooter>
    <oddFooter>&amp;L&amp;F
&amp;A&amp;RPage &amp;P of &amp;N
&amp;D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249977111117893"/>
    <pageSetUpPr fitToPage="1"/>
  </sheetPr>
  <dimension ref="A1:CX37"/>
  <sheetViews>
    <sheetView zoomScale="110" zoomScaleNormal="110" zoomScaleSheetLayoutView="76" workbookViewId="0">
      <selection activeCell="B1" sqref="B1:M1"/>
    </sheetView>
  </sheetViews>
  <sheetFormatPr defaultColWidth="8.5703125" defaultRowHeight="12.75" x14ac:dyDescent="0.2"/>
  <cols>
    <col min="1" max="1" width="2" style="103" customWidth="1"/>
    <col min="2" max="2" width="8.42578125" style="103" customWidth="1"/>
    <col min="3" max="3" width="4.5703125" style="103" customWidth="1"/>
    <col min="4" max="4" width="2.7109375" style="103" customWidth="1"/>
    <col min="5" max="5" width="1.5703125" style="103" customWidth="1"/>
    <col min="6" max="6" width="2.42578125" style="103" customWidth="1"/>
    <col min="7" max="9" width="8.5703125" style="103"/>
    <col min="10" max="10" width="10.7109375" style="103" customWidth="1"/>
    <col min="11" max="11" width="5.28515625" style="103" customWidth="1"/>
    <col min="12" max="12" width="16.28515625" style="103" customWidth="1"/>
    <col min="13" max="13" width="10.42578125" style="103" customWidth="1"/>
    <col min="14" max="14" width="1.42578125" style="103" customWidth="1"/>
    <col min="15" max="18" width="8.5703125" style="103"/>
    <col min="19" max="19" width="0.7109375" style="103" customWidth="1"/>
    <col min="20" max="255" width="8.5703125" style="103"/>
    <col min="256" max="256" width="2" style="103" customWidth="1"/>
    <col min="257" max="257" width="10.5703125" style="103" customWidth="1"/>
    <col min="258" max="258" width="5.42578125" style="103" customWidth="1"/>
    <col min="259" max="259" width="7.42578125" style="103" customWidth="1"/>
    <col min="260" max="260" width="0.5703125" style="103" customWidth="1"/>
    <col min="261" max="261" width="2.42578125" style="103" customWidth="1"/>
    <col min="262" max="264" width="8.5703125" style="103"/>
    <col min="265" max="265" width="15.28515625" style="103" customWidth="1"/>
    <col min="266" max="267" width="8.5703125" style="103"/>
    <col min="268" max="268" width="1.5703125" style="103" customWidth="1"/>
    <col min="269" max="269" width="1.42578125" style="103" customWidth="1"/>
    <col min="270" max="274" width="8.5703125" style="103"/>
    <col min="275" max="275" width="24.5703125" style="103" customWidth="1"/>
    <col min="276" max="511" width="8.5703125" style="103"/>
    <col min="512" max="512" width="2" style="103" customWidth="1"/>
    <col min="513" max="513" width="10.5703125" style="103" customWidth="1"/>
    <col min="514" max="514" width="5.42578125" style="103" customWidth="1"/>
    <col min="515" max="515" width="7.42578125" style="103" customWidth="1"/>
    <col min="516" max="516" width="0.5703125" style="103" customWidth="1"/>
    <col min="517" max="517" width="2.42578125" style="103" customWidth="1"/>
    <col min="518" max="520" width="8.5703125" style="103"/>
    <col min="521" max="521" width="15.28515625" style="103" customWidth="1"/>
    <col min="522" max="523" width="8.5703125" style="103"/>
    <col min="524" max="524" width="1.5703125" style="103" customWidth="1"/>
    <col min="525" max="525" width="1.42578125" style="103" customWidth="1"/>
    <col min="526" max="530" width="8.5703125" style="103"/>
    <col min="531" max="531" width="24.5703125" style="103" customWidth="1"/>
    <col min="532" max="767" width="8.5703125" style="103"/>
    <col min="768" max="768" width="2" style="103" customWidth="1"/>
    <col min="769" max="769" width="10.5703125" style="103" customWidth="1"/>
    <col min="770" max="770" width="5.42578125" style="103" customWidth="1"/>
    <col min="771" max="771" width="7.42578125" style="103" customWidth="1"/>
    <col min="772" max="772" width="0.5703125" style="103" customWidth="1"/>
    <col min="773" max="773" width="2.42578125" style="103" customWidth="1"/>
    <col min="774" max="776" width="8.5703125" style="103"/>
    <col min="777" max="777" width="15.28515625" style="103" customWidth="1"/>
    <col min="778" max="779" width="8.5703125" style="103"/>
    <col min="780" max="780" width="1.5703125" style="103" customWidth="1"/>
    <col min="781" max="781" width="1.42578125" style="103" customWidth="1"/>
    <col min="782" max="786" width="8.5703125" style="103"/>
    <col min="787" max="787" width="24.5703125" style="103" customWidth="1"/>
    <col min="788" max="1023" width="8.5703125" style="103"/>
    <col min="1024" max="1024" width="2" style="103" customWidth="1"/>
    <col min="1025" max="1025" width="10.5703125" style="103" customWidth="1"/>
    <col min="1026" max="1026" width="5.42578125" style="103" customWidth="1"/>
    <col min="1027" max="1027" width="7.42578125" style="103" customWidth="1"/>
    <col min="1028" max="1028" width="0.5703125" style="103" customWidth="1"/>
    <col min="1029" max="1029" width="2.42578125" style="103" customWidth="1"/>
    <col min="1030" max="1032" width="8.5703125" style="103"/>
    <col min="1033" max="1033" width="15.28515625" style="103" customWidth="1"/>
    <col min="1034" max="1035" width="8.5703125" style="103"/>
    <col min="1036" max="1036" width="1.5703125" style="103" customWidth="1"/>
    <col min="1037" max="1037" width="1.42578125" style="103" customWidth="1"/>
    <col min="1038" max="1042" width="8.5703125" style="103"/>
    <col min="1043" max="1043" width="24.5703125" style="103" customWidth="1"/>
    <col min="1044" max="1279" width="8.5703125" style="103"/>
    <col min="1280" max="1280" width="2" style="103" customWidth="1"/>
    <col min="1281" max="1281" width="10.5703125" style="103" customWidth="1"/>
    <col min="1282" max="1282" width="5.42578125" style="103" customWidth="1"/>
    <col min="1283" max="1283" width="7.42578125" style="103" customWidth="1"/>
    <col min="1284" max="1284" width="0.5703125" style="103" customWidth="1"/>
    <col min="1285" max="1285" width="2.42578125" style="103" customWidth="1"/>
    <col min="1286" max="1288" width="8.5703125" style="103"/>
    <col min="1289" max="1289" width="15.28515625" style="103" customWidth="1"/>
    <col min="1290" max="1291" width="8.5703125" style="103"/>
    <col min="1292" max="1292" width="1.5703125" style="103" customWidth="1"/>
    <col min="1293" max="1293" width="1.42578125" style="103" customWidth="1"/>
    <col min="1294" max="1298" width="8.5703125" style="103"/>
    <col min="1299" max="1299" width="24.5703125" style="103" customWidth="1"/>
    <col min="1300" max="1535" width="8.5703125" style="103"/>
    <col min="1536" max="1536" width="2" style="103" customWidth="1"/>
    <col min="1537" max="1537" width="10.5703125" style="103" customWidth="1"/>
    <col min="1538" max="1538" width="5.42578125" style="103" customWidth="1"/>
    <col min="1539" max="1539" width="7.42578125" style="103" customWidth="1"/>
    <col min="1540" max="1540" width="0.5703125" style="103" customWidth="1"/>
    <col min="1541" max="1541" width="2.42578125" style="103" customWidth="1"/>
    <col min="1542" max="1544" width="8.5703125" style="103"/>
    <col min="1545" max="1545" width="15.28515625" style="103" customWidth="1"/>
    <col min="1546" max="1547" width="8.5703125" style="103"/>
    <col min="1548" max="1548" width="1.5703125" style="103" customWidth="1"/>
    <col min="1549" max="1549" width="1.42578125" style="103" customWidth="1"/>
    <col min="1550" max="1554" width="8.5703125" style="103"/>
    <col min="1555" max="1555" width="24.5703125" style="103" customWidth="1"/>
    <col min="1556" max="1791" width="8.5703125" style="103"/>
    <col min="1792" max="1792" width="2" style="103" customWidth="1"/>
    <col min="1793" max="1793" width="10.5703125" style="103" customWidth="1"/>
    <col min="1794" max="1794" width="5.42578125" style="103" customWidth="1"/>
    <col min="1795" max="1795" width="7.42578125" style="103" customWidth="1"/>
    <col min="1796" max="1796" width="0.5703125" style="103" customWidth="1"/>
    <col min="1797" max="1797" width="2.42578125" style="103" customWidth="1"/>
    <col min="1798" max="1800" width="8.5703125" style="103"/>
    <col min="1801" max="1801" width="15.28515625" style="103" customWidth="1"/>
    <col min="1802" max="1803" width="8.5703125" style="103"/>
    <col min="1804" max="1804" width="1.5703125" style="103" customWidth="1"/>
    <col min="1805" max="1805" width="1.42578125" style="103" customWidth="1"/>
    <col min="1806" max="1810" width="8.5703125" style="103"/>
    <col min="1811" max="1811" width="24.5703125" style="103" customWidth="1"/>
    <col min="1812" max="2047" width="8.5703125" style="103"/>
    <col min="2048" max="2048" width="2" style="103" customWidth="1"/>
    <col min="2049" max="2049" width="10.5703125" style="103" customWidth="1"/>
    <col min="2050" max="2050" width="5.42578125" style="103" customWidth="1"/>
    <col min="2051" max="2051" width="7.42578125" style="103" customWidth="1"/>
    <col min="2052" max="2052" width="0.5703125" style="103" customWidth="1"/>
    <col min="2053" max="2053" width="2.42578125" style="103" customWidth="1"/>
    <col min="2054" max="2056" width="8.5703125" style="103"/>
    <col min="2057" max="2057" width="15.28515625" style="103" customWidth="1"/>
    <col min="2058" max="2059" width="8.5703125" style="103"/>
    <col min="2060" max="2060" width="1.5703125" style="103" customWidth="1"/>
    <col min="2061" max="2061" width="1.42578125" style="103" customWidth="1"/>
    <col min="2062" max="2066" width="8.5703125" style="103"/>
    <col min="2067" max="2067" width="24.5703125" style="103" customWidth="1"/>
    <col min="2068" max="2303" width="8.5703125" style="103"/>
    <col min="2304" max="2304" width="2" style="103" customWidth="1"/>
    <col min="2305" max="2305" width="10.5703125" style="103" customWidth="1"/>
    <col min="2306" max="2306" width="5.42578125" style="103" customWidth="1"/>
    <col min="2307" max="2307" width="7.42578125" style="103" customWidth="1"/>
    <col min="2308" max="2308" width="0.5703125" style="103" customWidth="1"/>
    <col min="2309" max="2309" width="2.42578125" style="103" customWidth="1"/>
    <col min="2310" max="2312" width="8.5703125" style="103"/>
    <col min="2313" max="2313" width="15.28515625" style="103" customWidth="1"/>
    <col min="2314" max="2315" width="8.5703125" style="103"/>
    <col min="2316" max="2316" width="1.5703125" style="103" customWidth="1"/>
    <col min="2317" max="2317" width="1.42578125" style="103" customWidth="1"/>
    <col min="2318" max="2322" width="8.5703125" style="103"/>
    <col min="2323" max="2323" width="24.5703125" style="103" customWidth="1"/>
    <col min="2324" max="2559" width="8.5703125" style="103"/>
    <col min="2560" max="2560" width="2" style="103" customWidth="1"/>
    <col min="2561" max="2561" width="10.5703125" style="103" customWidth="1"/>
    <col min="2562" max="2562" width="5.42578125" style="103" customWidth="1"/>
    <col min="2563" max="2563" width="7.42578125" style="103" customWidth="1"/>
    <col min="2564" max="2564" width="0.5703125" style="103" customWidth="1"/>
    <col min="2565" max="2565" width="2.42578125" style="103" customWidth="1"/>
    <col min="2566" max="2568" width="8.5703125" style="103"/>
    <col min="2569" max="2569" width="15.28515625" style="103" customWidth="1"/>
    <col min="2570" max="2571" width="8.5703125" style="103"/>
    <col min="2572" max="2572" width="1.5703125" style="103" customWidth="1"/>
    <col min="2573" max="2573" width="1.42578125" style="103" customWidth="1"/>
    <col min="2574" max="2578" width="8.5703125" style="103"/>
    <col min="2579" max="2579" width="24.5703125" style="103" customWidth="1"/>
    <col min="2580" max="2815" width="8.5703125" style="103"/>
    <col min="2816" max="2816" width="2" style="103" customWidth="1"/>
    <col min="2817" max="2817" width="10.5703125" style="103" customWidth="1"/>
    <col min="2818" max="2818" width="5.42578125" style="103" customWidth="1"/>
    <col min="2819" max="2819" width="7.42578125" style="103" customWidth="1"/>
    <col min="2820" max="2820" width="0.5703125" style="103" customWidth="1"/>
    <col min="2821" max="2821" width="2.42578125" style="103" customWidth="1"/>
    <col min="2822" max="2824" width="8.5703125" style="103"/>
    <col min="2825" max="2825" width="15.28515625" style="103" customWidth="1"/>
    <col min="2826" max="2827" width="8.5703125" style="103"/>
    <col min="2828" max="2828" width="1.5703125" style="103" customWidth="1"/>
    <col min="2829" max="2829" width="1.42578125" style="103" customWidth="1"/>
    <col min="2830" max="2834" width="8.5703125" style="103"/>
    <col min="2835" max="2835" width="24.5703125" style="103" customWidth="1"/>
    <col min="2836" max="3071" width="8.5703125" style="103"/>
    <col min="3072" max="3072" width="2" style="103" customWidth="1"/>
    <col min="3073" max="3073" width="10.5703125" style="103" customWidth="1"/>
    <col min="3074" max="3074" width="5.42578125" style="103" customWidth="1"/>
    <col min="3075" max="3075" width="7.42578125" style="103" customWidth="1"/>
    <col min="3076" max="3076" width="0.5703125" style="103" customWidth="1"/>
    <col min="3077" max="3077" width="2.42578125" style="103" customWidth="1"/>
    <col min="3078" max="3080" width="8.5703125" style="103"/>
    <col min="3081" max="3081" width="15.28515625" style="103" customWidth="1"/>
    <col min="3082" max="3083" width="8.5703125" style="103"/>
    <col min="3084" max="3084" width="1.5703125" style="103" customWidth="1"/>
    <col min="3085" max="3085" width="1.42578125" style="103" customWidth="1"/>
    <col min="3086" max="3090" width="8.5703125" style="103"/>
    <col min="3091" max="3091" width="24.5703125" style="103" customWidth="1"/>
    <col min="3092" max="3327" width="8.5703125" style="103"/>
    <col min="3328" max="3328" width="2" style="103" customWidth="1"/>
    <col min="3329" max="3329" width="10.5703125" style="103" customWidth="1"/>
    <col min="3330" max="3330" width="5.42578125" style="103" customWidth="1"/>
    <col min="3331" max="3331" width="7.42578125" style="103" customWidth="1"/>
    <col min="3332" max="3332" width="0.5703125" style="103" customWidth="1"/>
    <col min="3333" max="3333" width="2.42578125" style="103" customWidth="1"/>
    <col min="3334" max="3336" width="8.5703125" style="103"/>
    <col min="3337" max="3337" width="15.28515625" style="103" customWidth="1"/>
    <col min="3338" max="3339" width="8.5703125" style="103"/>
    <col min="3340" max="3340" width="1.5703125" style="103" customWidth="1"/>
    <col min="3341" max="3341" width="1.42578125" style="103" customWidth="1"/>
    <col min="3342" max="3346" width="8.5703125" style="103"/>
    <col min="3347" max="3347" width="24.5703125" style="103" customWidth="1"/>
    <col min="3348" max="3583" width="8.5703125" style="103"/>
    <col min="3584" max="3584" width="2" style="103" customWidth="1"/>
    <col min="3585" max="3585" width="10.5703125" style="103" customWidth="1"/>
    <col min="3586" max="3586" width="5.42578125" style="103" customWidth="1"/>
    <col min="3587" max="3587" width="7.42578125" style="103" customWidth="1"/>
    <col min="3588" max="3588" width="0.5703125" style="103" customWidth="1"/>
    <col min="3589" max="3589" width="2.42578125" style="103" customWidth="1"/>
    <col min="3590" max="3592" width="8.5703125" style="103"/>
    <col min="3593" max="3593" width="15.28515625" style="103" customWidth="1"/>
    <col min="3594" max="3595" width="8.5703125" style="103"/>
    <col min="3596" max="3596" width="1.5703125" style="103" customWidth="1"/>
    <col min="3597" max="3597" width="1.42578125" style="103" customWidth="1"/>
    <col min="3598" max="3602" width="8.5703125" style="103"/>
    <col min="3603" max="3603" width="24.5703125" style="103" customWidth="1"/>
    <col min="3604" max="3839" width="8.5703125" style="103"/>
    <col min="3840" max="3840" width="2" style="103" customWidth="1"/>
    <col min="3841" max="3841" width="10.5703125" style="103" customWidth="1"/>
    <col min="3842" max="3842" width="5.42578125" style="103" customWidth="1"/>
    <col min="3843" max="3843" width="7.42578125" style="103" customWidth="1"/>
    <col min="3844" max="3844" width="0.5703125" style="103" customWidth="1"/>
    <col min="3845" max="3845" width="2.42578125" style="103" customWidth="1"/>
    <col min="3846" max="3848" width="8.5703125" style="103"/>
    <col min="3849" max="3849" width="15.28515625" style="103" customWidth="1"/>
    <col min="3850" max="3851" width="8.5703125" style="103"/>
    <col min="3852" max="3852" width="1.5703125" style="103" customWidth="1"/>
    <col min="3853" max="3853" width="1.42578125" style="103" customWidth="1"/>
    <col min="3854" max="3858" width="8.5703125" style="103"/>
    <col min="3859" max="3859" width="24.5703125" style="103" customWidth="1"/>
    <col min="3860" max="4095" width="8.5703125" style="103"/>
    <col min="4096" max="4096" width="2" style="103" customWidth="1"/>
    <col min="4097" max="4097" width="10.5703125" style="103" customWidth="1"/>
    <col min="4098" max="4098" width="5.42578125" style="103" customWidth="1"/>
    <col min="4099" max="4099" width="7.42578125" style="103" customWidth="1"/>
    <col min="4100" max="4100" width="0.5703125" style="103" customWidth="1"/>
    <col min="4101" max="4101" width="2.42578125" style="103" customWidth="1"/>
    <col min="4102" max="4104" width="8.5703125" style="103"/>
    <col min="4105" max="4105" width="15.28515625" style="103" customWidth="1"/>
    <col min="4106" max="4107" width="8.5703125" style="103"/>
    <col min="4108" max="4108" width="1.5703125" style="103" customWidth="1"/>
    <col min="4109" max="4109" width="1.42578125" style="103" customWidth="1"/>
    <col min="4110" max="4114" width="8.5703125" style="103"/>
    <col min="4115" max="4115" width="24.5703125" style="103" customWidth="1"/>
    <col min="4116" max="4351" width="8.5703125" style="103"/>
    <col min="4352" max="4352" width="2" style="103" customWidth="1"/>
    <col min="4353" max="4353" width="10.5703125" style="103" customWidth="1"/>
    <col min="4354" max="4354" width="5.42578125" style="103" customWidth="1"/>
    <col min="4355" max="4355" width="7.42578125" style="103" customWidth="1"/>
    <col min="4356" max="4356" width="0.5703125" style="103" customWidth="1"/>
    <col min="4357" max="4357" width="2.42578125" style="103" customWidth="1"/>
    <col min="4358" max="4360" width="8.5703125" style="103"/>
    <col min="4361" max="4361" width="15.28515625" style="103" customWidth="1"/>
    <col min="4362" max="4363" width="8.5703125" style="103"/>
    <col min="4364" max="4364" width="1.5703125" style="103" customWidth="1"/>
    <col min="4365" max="4365" width="1.42578125" style="103" customWidth="1"/>
    <col min="4366" max="4370" width="8.5703125" style="103"/>
    <col min="4371" max="4371" width="24.5703125" style="103" customWidth="1"/>
    <col min="4372" max="4607" width="8.5703125" style="103"/>
    <col min="4608" max="4608" width="2" style="103" customWidth="1"/>
    <col min="4609" max="4609" width="10.5703125" style="103" customWidth="1"/>
    <col min="4610" max="4610" width="5.42578125" style="103" customWidth="1"/>
    <col min="4611" max="4611" width="7.42578125" style="103" customWidth="1"/>
    <col min="4612" max="4612" width="0.5703125" style="103" customWidth="1"/>
    <col min="4613" max="4613" width="2.42578125" style="103" customWidth="1"/>
    <col min="4614" max="4616" width="8.5703125" style="103"/>
    <col min="4617" max="4617" width="15.28515625" style="103" customWidth="1"/>
    <col min="4618" max="4619" width="8.5703125" style="103"/>
    <col min="4620" max="4620" width="1.5703125" style="103" customWidth="1"/>
    <col min="4621" max="4621" width="1.42578125" style="103" customWidth="1"/>
    <col min="4622" max="4626" width="8.5703125" style="103"/>
    <col min="4627" max="4627" width="24.5703125" style="103" customWidth="1"/>
    <col min="4628" max="4863" width="8.5703125" style="103"/>
    <col min="4864" max="4864" width="2" style="103" customWidth="1"/>
    <col min="4865" max="4865" width="10.5703125" style="103" customWidth="1"/>
    <col min="4866" max="4866" width="5.42578125" style="103" customWidth="1"/>
    <col min="4867" max="4867" width="7.42578125" style="103" customWidth="1"/>
    <col min="4868" max="4868" width="0.5703125" style="103" customWidth="1"/>
    <col min="4869" max="4869" width="2.42578125" style="103" customWidth="1"/>
    <col min="4870" max="4872" width="8.5703125" style="103"/>
    <col min="4873" max="4873" width="15.28515625" style="103" customWidth="1"/>
    <col min="4874" max="4875" width="8.5703125" style="103"/>
    <col min="4876" max="4876" width="1.5703125" style="103" customWidth="1"/>
    <col min="4877" max="4877" width="1.42578125" style="103" customWidth="1"/>
    <col min="4878" max="4882" width="8.5703125" style="103"/>
    <col min="4883" max="4883" width="24.5703125" style="103" customWidth="1"/>
    <col min="4884" max="5119" width="8.5703125" style="103"/>
    <col min="5120" max="5120" width="2" style="103" customWidth="1"/>
    <col min="5121" max="5121" width="10.5703125" style="103" customWidth="1"/>
    <col min="5122" max="5122" width="5.42578125" style="103" customWidth="1"/>
    <col min="5123" max="5123" width="7.42578125" style="103" customWidth="1"/>
    <col min="5124" max="5124" width="0.5703125" style="103" customWidth="1"/>
    <col min="5125" max="5125" width="2.42578125" style="103" customWidth="1"/>
    <col min="5126" max="5128" width="8.5703125" style="103"/>
    <col min="5129" max="5129" width="15.28515625" style="103" customWidth="1"/>
    <col min="5130" max="5131" width="8.5703125" style="103"/>
    <col min="5132" max="5132" width="1.5703125" style="103" customWidth="1"/>
    <col min="5133" max="5133" width="1.42578125" style="103" customWidth="1"/>
    <col min="5134" max="5138" width="8.5703125" style="103"/>
    <col min="5139" max="5139" width="24.5703125" style="103" customWidth="1"/>
    <col min="5140" max="5375" width="8.5703125" style="103"/>
    <col min="5376" max="5376" width="2" style="103" customWidth="1"/>
    <col min="5377" max="5377" width="10.5703125" style="103" customWidth="1"/>
    <col min="5378" max="5378" width="5.42578125" style="103" customWidth="1"/>
    <col min="5379" max="5379" width="7.42578125" style="103" customWidth="1"/>
    <col min="5380" max="5380" width="0.5703125" style="103" customWidth="1"/>
    <col min="5381" max="5381" width="2.42578125" style="103" customWidth="1"/>
    <col min="5382" max="5384" width="8.5703125" style="103"/>
    <col min="5385" max="5385" width="15.28515625" style="103" customWidth="1"/>
    <col min="5386" max="5387" width="8.5703125" style="103"/>
    <col min="5388" max="5388" width="1.5703125" style="103" customWidth="1"/>
    <col min="5389" max="5389" width="1.42578125" style="103" customWidth="1"/>
    <col min="5390" max="5394" width="8.5703125" style="103"/>
    <col min="5395" max="5395" width="24.5703125" style="103" customWidth="1"/>
    <col min="5396" max="5631" width="8.5703125" style="103"/>
    <col min="5632" max="5632" width="2" style="103" customWidth="1"/>
    <col min="5633" max="5633" width="10.5703125" style="103" customWidth="1"/>
    <col min="5634" max="5634" width="5.42578125" style="103" customWidth="1"/>
    <col min="5635" max="5635" width="7.42578125" style="103" customWidth="1"/>
    <col min="5636" max="5636" width="0.5703125" style="103" customWidth="1"/>
    <col min="5637" max="5637" width="2.42578125" style="103" customWidth="1"/>
    <col min="5638" max="5640" width="8.5703125" style="103"/>
    <col min="5641" max="5641" width="15.28515625" style="103" customWidth="1"/>
    <col min="5642" max="5643" width="8.5703125" style="103"/>
    <col min="5644" max="5644" width="1.5703125" style="103" customWidth="1"/>
    <col min="5645" max="5645" width="1.42578125" style="103" customWidth="1"/>
    <col min="5646" max="5650" width="8.5703125" style="103"/>
    <col min="5651" max="5651" width="24.5703125" style="103" customWidth="1"/>
    <col min="5652" max="5887" width="8.5703125" style="103"/>
    <col min="5888" max="5888" width="2" style="103" customWidth="1"/>
    <col min="5889" max="5889" width="10.5703125" style="103" customWidth="1"/>
    <col min="5890" max="5890" width="5.42578125" style="103" customWidth="1"/>
    <col min="5891" max="5891" width="7.42578125" style="103" customWidth="1"/>
    <col min="5892" max="5892" width="0.5703125" style="103" customWidth="1"/>
    <col min="5893" max="5893" width="2.42578125" style="103" customWidth="1"/>
    <col min="5894" max="5896" width="8.5703125" style="103"/>
    <col min="5897" max="5897" width="15.28515625" style="103" customWidth="1"/>
    <col min="5898" max="5899" width="8.5703125" style="103"/>
    <col min="5900" max="5900" width="1.5703125" style="103" customWidth="1"/>
    <col min="5901" max="5901" width="1.42578125" style="103" customWidth="1"/>
    <col min="5902" max="5906" width="8.5703125" style="103"/>
    <col min="5907" max="5907" width="24.5703125" style="103" customWidth="1"/>
    <col min="5908" max="6143" width="8.5703125" style="103"/>
    <col min="6144" max="6144" width="2" style="103" customWidth="1"/>
    <col min="6145" max="6145" width="10.5703125" style="103" customWidth="1"/>
    <col min="6146" max="6146" width="5.42578125" style="103" customWidth="1"/>
    <col min="6147" max="6147" width="7.42578125" style="103" customWidth="1"/>
    <col min="6148" max="6148" width="0.5703125" style="103" customWidth="1"/>
    <col min="6149" max="6149" width="2.42578125" style="103" customWidth="1"/>
    <col min="6150" max="6152" width="8.5703125" style="103"/>
    <col min="6153" max="6153" width="15.28515625" style="103" customWidth="1"/>
    <col min="6154" max="6155" width="8.5703125" style="103"/>
    <col min="6156" max="6156" width="1.5703125" style="103" customWidth="1"/>
    <col min="6157" max="6157" width="1.42578125" style="103" customWidth="1"/>
    <col min="6158" max="6162" width="8.5703125" style="103"/>
    <col min="6163" max="6163" width="24.5703125" style="103" customWidth="1"/>
    <col min="6164" max="6399" width="8.5703125" style="103"/>
    <col min="6400" max="6400" width="2" style="103" customWidth="1"/>
    <col min="6401" max="6401" width="10.5703125" style="103" customWidth="1"/>
    <col min="6402" max="6402" width="5.42578125" style="103" customWidth="1"/>
    <col min="6403" max="6403" width="7.42578125" style="103" customWidth="1"/>
    <col min="6404" max="6404" width="0.5703125" style="103" customWidth="1"/>
    <col min="6405" max="6405" width="2.42578125" style="103" customWidth="1"/>
    <col min="6406" max="6408" width="8.5703125" style="103"/>
    <col min="6409" max="6409" width="15.28515625" style="103" customWidth="1"/>
    <col min="6410" max="6411" width="8.5703125" style="103"/>
    <col min="6412" max="6412" width="1.5703125" style="103" customWidth="1"/>
    <col min="6413" max="6413" width="1.42578125" style="103" customWidth="1"/>
    <col min="6414" max="6418" width="8.5703125" style="103"/>
    <col min="6419" max="6419" width="24.5703125" style="103" customWidth="1"/>
    <col min="6420" max="6655" width="8.5703125" style="103"/>
    <col min="6656" max="6656" width="2" style="103" customWidth="1"/>
    <col min="6657" max="6657" width="10.5703125" style="103" customWidth="1"/>
    <col min="6658" max="6658" width="5.42578125" style="103" customWidth="1"/>
    <col min="6659" max="6659" width="7.42578125" style="103" customWidth="1"/>
    <col min="6660" max="6660" width="0.5703125" style="103" customWidth="1"/>
    <col min="6661" max="6661" width="2.42578125" style="103" customWidth="1"/>
    <col min="6662" max="6664" width="8.5703125" style="103"/>
    <col min="6665" max="6665" width="15.28515625" style="103" customWidth="1"/>
    <col min="6666" max="6667" width="8.5703125" style="103"/>
    <col min="6668" max="6668" width="1.5703125" style="103" customWidth="1"/>
    <col min="6669" max="6669" width="1.42578125" style="103" customWidth="1"/>
    <col min="6670" max="6674" width="8.5703125" style="103"/>
    <col min="6675" max="6675" width="24.5703125" style="103" customWidth="1"/>
    <col min="6676" max="6911" width="8.5703125" style="103"/>
    <col min="6912" max="6912" width="2" style="103" customWidth="1"/>
    <col min="6913" max="6913" width="10.5703125" style="103" customWidth="1"/>
    <col min="6914" max="6914" width="5.42578125" style="103" customWidth="1"/>
    <col min="6915" max="6915" width="7.42578125" style="103" customWidth="1"/>
    <col min="6916" max="6916" width="0.5703125" style="103" customWidth="1"/>
    <col min="6917" max="6917" width="2.42578125" style="103" customWidth="1"/>
    <col min="6918" max="6920" width="8.5703125" style="103"/>
    <col min="6921" max="6921" width="15.28515625" style="103" customWidth="1"/>
    <col min="6922" max="6923" width="8.5703125" style="103"/>
    <col min="6924" max="6924" width="1.5703125" style="103" customWidth="1"/>
    <col min="6925" max="6925" width="1.42578125" style="103" customWidth="1"/>
    <col min="6926" max="6930" width="8.5703125" style="103"/>
    <col min="6931" max="6931" width="24.5703125" style="103" customWidth="1"/>
    <col min="6932" max="7167" width="8.5703125" style="103"/>
    <col min="7168" max="7168" width="2" style="103" customWidth="1"/>
    <col min="7169" max="7169" width="10.5703125" style="103" customWidth="1"/>
    <col min="7170" max="7170" width="5.42578125" style="103" customWidth="1"/>
    <col min="7171" max="7171" width="7.42578125" style="103" customWidth="1"/>
    <col min="7172" max="7172" width="0.5703125" style="103" customWidth="1"/>
    <col min="7173" max="7173" width="2.42578125" style="103" customWidth="1"/>
    <col min="7174" max="7176" width="8.5703125" style="103"/>
    <col min="7177" max="7177" width="15.28515625" style="103" customWidth="1"/>
    <col min="7178" max="7179" width="8.5703125" style="103"/>
    <col min="7180" max="7180" width="1.5703125" style="103" customWidth="1"/>
    <col min="7181" max="7181" width="1.42578125" style="103" customWidth="1"/>
    <col min="7182" max="7186" width="8.5703125" style="103"/>
    <col min="7187" max="7187" width="24.5703125" style="103" customWidth="1"/>
    <col min="7188" max="7423" width="8.5703125" style="103"/>
    <col min="7424" max="7424" width="2" style="103" customWidth="1"/>
    <col min="7425" max="7425" width="10.5703125" style="103" customWidth="1"/>
    <col min="7426" max="7426" width="5.42578125" style="103" customWidth="1"/>
    <col min="7427" max="7427" width="7.42578125" style="103" customWidth="1"/>
    <col min="7428" max="7428" width="0.5703125" style="103" customWidth="1"/>
    <col min="7429" max="7429" width="2.42578125" style="103" customWidth="1"/>
    <col min="7430" max="7432" width="8.5703125" style="103"/>
    <col min="7433" max="7433" width="15.28515625" style="103" customWidth="1"/>
    <col min="7434" max="7435" width="8.5703125" style="103"/>
    <col min="7436" max="7436" width="1.5703125" style="103" customWidth="1"/>
    <col min="7437" max="7437" width="1.42578125" style="103" customWidth="1"/>
    <col min="7438" max="7442" width="8.5703125" style="103"/>
    <col min="7443" max="7443" width="24.5703125" style="103" customWidth="1"/>
    <col min="7444" max="7679" width="8.5703125" style="103"/>
    <col min="7680" max="7680" width="2" style="103" customWidth="1"/>
    <col min="7681" max="7681" width="10.5703125" style="103" customWidth="1"/>
    <col min="7682" max="7682" width="5.42578125" style="103" customWidth="1"/>
    <col min="7683" max="7683" width="7.42578125" style="103" customWidth="1"/>
    <col min="7684" max="7684" width="0.5703125" style="103" customWidth="1"/>
    <col min="7685" max="7685" width="2.42578125" style="103" customWidth="1"/>
    <col min="7686" max="7688" width="8.5703125" style="103"/>
    <col min="7689" max="7689" width="15.28515625" style="103" customWidth="1"/>
    <col min="7690" max="7691" width="8.5703125" style="103"/>
    <col min="7692" max="7692" width="1.5703125" style="103" customWidth="1"/>
    <col min="7693" max="7693" width="1.42578125" style="103" customWidth="1"/>
    <col min="7694" max="7698" width="8.5703125" style="103"/>
    <col min="7699" max="7699" width="24.5703125" style="103" customWidth="1"/>
    <col min="7700" max="7935" width="8.5703125" style="103"/>
    <col min="7936" max="7936" width="2" style="103" customWidth="1"/>
    <col min="7937" max="7937" width="10.5703125" style="103" customWidth="1"/>
    <col min="7938" max="7938" width="5.42578125" style="103" customWidth="1"/>
    <col min="7939" max="7939" width="7.42578125" style="103" customWidth="1"/>
    <col min="7940" max="7940" width="0.5703125" style="103" customWidth="1"/>
    <col min="7941" max="7941" width="2.42578125" style="103" customWidth="1"/>
    <col min="7942" max="7944" width="8.5703125" style="103"/>
    <col min="7945" max="7945" width="15.28515625" style="103" customWidth="1"/>
    <col min="7946" max="7947" width="8.5703125" style="103"/>
    <col min="7948" max="7948" width="1.5703125" style="103" customWidth="1"/>
    <col min="7949" max="7949" width="1.42578125" style="103" customWidth="1"/>
    <col min="7950" max="7954" width="8.5703125" style="103"/>
    <col min="7955" max="7955" width="24.5703125" style="103" customWidth="1"/>
    <col min="7956" max="8191" width="8.5703125" style="103"/>
    <col min="8192" max="8192" width="2" style="103" customWidth="1"/>
    <col min="8193" max="8193" width="10.5703125" style="103" customWidth="1"/>
    <col min="8194" max="8194" width="5.42578125" style="103" customWidth="1"/>
    <col min="8195" max="8195" width="7.42578125" style="103" customWidth="1"/>
    <col min="8196" max="8196" width="0.5703125" style="103" customWidth="1"/>
    <col min="8197" max="8197" width="2.42578125" style="103" customWidth="1"/>
    <col min="8198" max="8200" width="8.5703125" style="103"/>
    <col min="8201" max="8201" width="15.28515625" style="103" customWidth="1"/>
    <col min="8202" max="8203" width="8.5703125" style="103"/>
    <col min="8204" max="8204" width="1.5703125" style="103" customWidth="1"/>
    <col min="8205" max="8205" width="1.42578125" style="103" customWidth="1"/>
    <col min="8206" max="8210" width="8.5703125" style="103"/>
    <col min="8211" max="8211" width="24.5703125" style="103" customWidth="1"/>
    <col min="8212" max="8447" width="8.5703125" style="103"/>
    <col min="8448" max="8448" width="2" style="103" customWidth="1"/>
    <col min="8449" max="8449" width="10.5703125" style="103" customWidth="1"/>
    <col min="8450" max="8450" width="5.42578125" style="103" customWidth="1"/>
    <col min="8451" max="8451" width="7.42578125" style="103" customWidth="1"/>
    <col min="8452" max="8452" width="0.5703125" style="103" customWidth="1"/>
    <col min="8453" max="8453" width="2.42578125" style="103" customWidth="1"/>
    <col min="8454" max="8456" width="8.5703125" style="103"/>
    <col min="8457" max="8457" width="15.28515625" style="103" customWidth="1"/>
    <col min="8458" max="8459" width="8.5703125" style="103"/>
    <col min="8460" max="8460" width="1.5703125" style="103" customWidth="1"/>
    <col min="8461" max="8461" width="1.42578125" style="103" customWidth="1"/>
    <col min="8462" max="8466" width="8.5703125" style="103"/>
    <col min="8467" max="8467" width="24.5703125" style="103" customWidth="1"/>
    <col min="8468" max="8703" width="8.5703125" style="103"/>
    <col min="8704" max="8704" width="2" style="103" customWidth="1"/>
    <col min="8705" max="8705" width="10.5703125" style="103" customWidth="1"/>
    <col min="8706" max="8706" width="5.42578125" style="103" customWidth="1"/>
    <col min="8707" max="8707" width="7.42578125" style="103" customWidth="1"/>
    <col min="8708" max="8708" width="0.5703125" style="103" customWidth="1"/>
    <col min="8709" max="8709" width="2.42578125" style="103" customWidth="1"/>
    <col min="8710" max="8712" width="8.5703125" style="103"/>
    <col min="8713" max="8713" width="15.28515625" style="103" customWidth="1"/>
    <col min="8714" max="8715" width="8.5703125" style="103"/>
    <col min="8716" max="8716" width="1.5703125" style="103" customWidth="1"/>
    <col min="8717" max="8717" width="1.42578125" style="103" customWidth="1"/>
    <col min="8718" max="8722" width="8.5703125" style="103"/>
    <col min="8723" max="8723" width="24.5703125" style="103" customWidth="1"/>
    <col min="8724" max="8959" width="8.5703125" style="103"/>
    <col min="8960" max="8960" width="2" style="103" customWidth="1"/>
    <col min="8961" max="8961" width="10.5703125" style="103" customWidth="1"/>
    <col min="8962" max="8962" width="5.42578125" style="103" customWidth="1"/>
    <col min="8963" max="8963" width="7.42578125" style="103" customWidth="1"/>
    <col min="8964" max="8964" width="0.5703125" style="103" customWidth="1"/>
    <col min="8965" max="8965" width="2.42578125" style="103" customWidth="1"/>
    <col min="8966" max="8968" width="8.5703125" style="103"/>
    <col min="8969" max="8969" width="15.28515625" style="103" customWidth="1"/>
    <col min="8970" max="8971" width="8.5703125" style="103"/>
    <col min="8972" max="8972" width="1.5703125" style="103" customWidth="1"/>
    <col min="8973" max="8973" width="1.42578125" style="103" customWidth="1"/>
    <col min="8974" max="8978" width="8.5703125" style="103"/>
    <col min="8979" max="8979" width="24.5703125" style="103" customWidth="1"/>
    <col min="8980" max="9215" width="8.5703125" style="103"/>
    <col min="9216" max="9216" width="2" style="103" customWidth="1"/>
    <col min="9217" max="9217" width="10.5703125" style="103" customWidth="1"/>
    <col min="9218" max="9218" width="5.42578125" style="103" customWidth="1"/>
    <col min="9219" max="9219" width="7.42578125" style="103" customWidth="1"/>
    <col min="9220" max="9220" width="0.5703125" style="103" customWidth="1"/>
    <col min="9221" max="9221" width="2.42578125" style="103" customWidth="1"/>
    <col min="9222" max="9224" width="8.5703125" style="103"/>
    <col min="9225" max="9225" width="15.28515625" style="103" customWidth="1"/>
    <col min="9226" max="9227" width="8.5703125" style="103"/>
    <col min="9228" max="9228" width="1.5703125" style="103" customWidth="1"/>
    <col min="9229" max="9229" width="1.42578125" style="103" customWidth="1"/>
    <col min="9230" max="9234" width="8.5703125" style="103"/>
    <col min="9235" max="9235" width="24.5703125" style="103" customWidth="1"/>
    <col min="9236" max="9471" width="8.5703125" style="103"/>
    <col min="9472" max="9472" width="2" style="103" customWidth="1"/>
    <col min="9473" max="9473" width="10.5703125" style="103" customWidth="1"/>
    <col min="9474" max="9474" width="5.42578125" style="103" customWidth="1"/>
    <col min="9475" max="9475" width="7.42578125" style="103" customWidth="1"/>
    <col min="9476" max="9476" width="0.5703125" style="103" customWidth="1"/>
    <col min="9477" max="9477" width="2.42578125" style="103" customWidth="1"/>
    <col min="9478" max="9480" width="8.5703125" style="103"/>
    <col min="9481" max="9481" width="15.28515625" style="103" customWidth="1"/>
    <col min="9482" max="9483" width="8.5703125" style="103"/>
    <col min="9484" max="9484" width="1.5703125" style="103" customWidth="1"/>
    <col min="9485" max="9485" width="1.42578125" style="103" customWidth="1"/>
    <col min="9486" max="9490" width="8.5703125" style="103"/>
    <col min="9491" max="9491" width="24.5703125" style="103" customWidth="1"/>
    <col min="9492" max="9727" width="8.5703125" style="103"/>
    <col min="9728" max="9728" width="2" style="103" customWidth="1"/>
    <col min="9729" max="9729" width="10.5703125" style="103" customWidth="1"/>
    <col min="9730" max="9730" width="5.42578125" style="103" customWidth="1"/>
    <col min="9731" max="9731" width="7.42578125" style="103" customWidth="1"/>
    <col min="9732" max="9732" width="0.5703125" style="103" customWidth="1"/>
    <col min="9733" max="9733" width="2.42578125" style="103" customWidth="1"/>
    <col min="9734" max="9736" width="8.5703125" style="103"/>
    <col min="9737" max="9737" width="15.28515625" style="103" customWidth="1"/>
    <col min="9738" max="9739" width="8.5703125" style="103"/>
    <col min="9740" max="9740" width="1.5703125" style="103" customWidth="1"/>
    <col min="9741" max="9741" width="1.42578125" style="103" customWidth="1"/>
    <col min="9742" max="9746" width="8.5703125" style="103"/>
    <col min="9747" max="9747" width="24.5703125" style="103" customWidth="1"/>
    <col min="9748" max="9983" width="8.5703125" style="103"/>
    <col min="9984" max="9984" width="2" style="103" customWidth="1"/>
    <col min="9985" max="9985" width="10.5703125" style="103" customWidth="1"/>
    <col min="9986" max="9986" width="5.42578125" style="103" customWidth="1"/>
    <col min="9987" max="9987" width="7.42578125" style="103" customWidth="1"/>
    <col min="9988" max="9988" width="0.5703125" style="103" customWidth="1"/>
    <col min="9989" max="9989" width="2.42578125" style="103" customWidth="1"/>
    <col min="9990" max="9992" width="8.5703125" style="103"/>
    <col min="9993" max="9993" width="15.28515625" style="103" customWidth="1"/>
    <col min="9994" max="9995" width="8.5703125" style="103"/>
    <col min="9996" max="9996" width="1.5703125" style="103" customWidth="1"/>
    <col min="9997" max="9997" width="1.42578125" style="103" customWidth="1"/>
    <col min="9998" max="10002" width="8.5703125" style="103"/>
    <col min="10003" max="10003" width="24.5703125" style="103" customWidth="1"/>
    <col min="10004" max="10239" width="8.5703125" style="103"/>
    <col min="10240" max="10240" width="2" style="103" customWidth="1"/>
    <col min="10241" max="10241" width="10.5703125" style="103" customWidth="1"/>
    <col min="10242" max="10242" width="5.42578125" style="103" customWidth="1"/>
    <col min="10243" max="10243" width="7.42578125" style="103" customWidth="1"/>
    <col min="10244" max="10244" width="0.5703125" style="103" customWidth="1"/>
    <col min="10245" max="10245" width="2.42578125" style="103" customWidth="1"/>
    <col min="10246" max="10248" width="8.5703125" style="103"/>
    <col min="10249" max="10249" width="15.28515625" style="103" customWidth="1"/>
    <col min="10250" max="10251" width="8.5703125" style="103"/>
    <col min="10252" max="10252" width="1.5703125" style="103" customWidth="1"/>
    <col min="10253" max="10253" width="1.42578125" style="103" customWidth="1"/>
    <col min="10254" max="10258" width="8.5703125" style="103"/>
    <col min="10259" max="10259" width="24.5703125" style="103" customWidth="1"/>
    <col min="10260" max="10495" width="8.5703125" style="103"/>
    <col min="10496" max="10496" width="2" style="103" customWidth="1"/>
    <col min="10497" max="10497" width="10.5703125" style="103" customWidth="1"/>
    <col min="10498" max="10498" width="5.42578125" style="103" customWidth="1"/>
    <col min="10499" max="10499" width="7.42578125" style="103" customWidth="1"/>
    <col min="10500" max="10500" width="0.5703125" style="103" customWidth="1"/>
    <col min="10501" max="10501" width="2.42578125" style="103" customWidth="1"/>
    <col min="10502" max="10504" width="8.5703125" style="103"/>
    <col min="10505" max="10505" width="15.28515625" style="103" customWidth="1"/>
    <col min="10506" max="10507" width="8.5703125" style="103"/>
    <col min="10508" max="10508" width="1.5703125" style="103" customWidth="1"/>
    <col min="10509" max="10509" width="1.42578125" style="103" customWidth="1"/>
    <col min="10510" max="10514" width="8.5703125" style="103"/>
    <col min="10515" max="10515" width="24.5703125" style="103" customWidth="1"/>
    <col min="10516" max="10751" width="8.5703125" style="103"/>
    <col min="10752" max="10752" width="2" style="103" customWidth="1"/>
    <col min="10753" max="10753" width="10.5703125" style="103" customWidth="1"/>
    <col min="10754" max="10754" width="5.42578125" style="103" customWidth="1"/>
    <col min="10755" max="10755" width="7.42578125" style="103" customWidth="1"/>
    <col min="10756" max="10756" width="0.5703125" style="103" customWidth="1"/>
    <col min="10757" max="10757" width="2.42578125" style="103" customWidth="1"/>
    <col min="10758" max="10760" width="8.5703125" style="103"/>
    <col min="10761" max="10761" width="15.28515625" style="103" customWidth="1"/>
    <col min="10762" max="10763" width="8.5703125" style="103"/>
    <col min="10764" max="10764" width="1.5703125" style="103" customWidth="1"/>
    <col min="10765" max="10765" width="1.42578125" style="103" customWidth="1"/>
    <col min="10766" max="10770" width="8.5703125" style="103"/>
    <col min="10771" max="10771" width="24.5703125" style="103" customWidth="1"/>
    <col min="10772" max="11007" width="8.5703125" style="103"/>
    <col min="11008" max="11008" width="2" style="103" customWidth="1"/>
    <col min="11009" max="11009" width="10.5703125" style="103" customWidth="1"/>
    <col min="11010" max="11010" width="5.42578125" style="103" customWidth="1"/>
    <col min="11011" max="11011" width="7.42578125" style="103" customWidth="1"/>
    <col min="11012" max="11012" width="0.5703125" style="103" customWidth="1"/>
    <col min="11013" max="11013" width="2.42578125" style="103" customWidth="1"/>
    <col min="11014" max="11016" width="8.5703125" style="103"/>
    <col min="11017" max="11017" width="15.28515625" style="103" customWidth="1"/>
    <col min="11018" max="11019" width="8.5703125" style="103"/>
    <col min="11020" max="11020" width="1.5703125" style="103" customWidth="1"/>
    <col min="11021" max="11021" width="1.42578125" style="103" customWidth="1"/>
    <col min="11022" max="11026" width="8.5703125" style="103"/>
    <col min="11027" max="11027" width="24.5703125" style="103" customWidth="1"/>
    <col min="11028" max="11263" width="8.5703125" style="103"/>
    <col min="11264" max="11264" width="2" style="103" customWidth="1"/>
    <col min="11265" max="11265" width="10.5703125" style="103" customWidth="1"/>
    <col min="11266" max="11266" width="5.42578125" style="103" customWidth="1"/>
    <col min="11267" max="11267" width="7.42578125" style="103" customWidth="1"/>
    <col min="11268" max="11268" width="0.5703125" style="103" customWidth="1"/>
    <col min="11269" max="11269" width="2.42578125" style="103" customWidth="1"/>
    <col min="11270" max="11272" width="8.5703125" style="103"/>
    <col min="11273" max="11273" width="15.28515625" style="103" customWidth="1"/>
    <col min="11274" max="11275" width="8.5703125" style="103"/>
    <col min="11276" max="11276" width="1.5703125" style="103" customWidth="1"/>
    <col min="11277" max="11277" width="1.42578125" style="103" customWidth="1"/>
    <col min="11278" max="11282" width="8.5703125" style="103"/>
    <col min="11283" max="11283" width="24.5703125" style="103" customWidth="1"/>
    <col min="11284" max="11519" width="8.5703125" style="103"/>
    <col min="11520" max="11520" width="2" style="103" customWidth="1"/>
    <col min="11521" max="11521" width="10.5703125" style="103" customWidth="1"/>
    <col min="11522" max="11522" width="5.42578125" style="103" customWidth="1"/>
    <col min="11523" max="11523" width="7.42578125" style="103" customWidth="1"/>
    <col min="11524" max="11524" width="0.5703125" style="103" customWidth="1"/>
    <col min="11525" max="11525" width="2.42578125" style="103" customWidth="1"/>
    <col min="11526" max="11528" width="8.5703125" style="103"/>
    <col min="11529" max="11529" width="15.28515625" style="103" customWidth="1"/>
    <col min="11530" max="11531" width="8.5703125" style="103"/>
    <col min="11532" max="11532" width="1.5703125" style="103" customWidth="1"/>
    <col min="11533" max="11533" width="1.42578125" style="103" customWidth="1"/>
    <col min="11534" max="11538" width="8.5703125" style="103"/>
    <col min="11539" max="11539" width="24.5703125" style="103" customWidth="1"/>
    <col min="11540" max="11775" width="8.5703125" style="103"/>
    <col min="11776" max="11776" width="2" style="103" customWidth="1"/>
    <col min="11777" max="11777" width="10.5703125" style="103" customWidth="1"/>
    <col min="11778" max="11778" width="5.42578125" style="103" customWidth="1"/>
    <col min="11779" max="11779" width="7.42578125" style="103" customWidth="1"/>
    <col min="11780" max="11780" width="0.5703125" style="103" customWidth="1"/>
    <col min="11781" max="11781" width="2.42578125" style="103" customWidth="1"/>
    <col min="11782" max="11784" width="8.5703125" style="103"/>
    <col min="11785" max="11785" width="15.28515625" style="103" customWidth="1"/>
    <col min="11786" max="11787" width="8.5703125" style="103"/>
    <col min="11788" max="11788" width="1.5703125" style="103" customWidth="1"/>
    <col min="11789" max="11789" width="1.42578125" style="103" customWidth="1"/>
    <col min="11790" max="11794" width="8.5703125" style="103"/>
    <col min="11795" max="11795" width="24.5703125" style="103" customWidth="1"/>
    <col min="11796" max="12031" width="8.5703125" style="103"/>
    <col min="12032" max="12032" width="2" style="103" customWidth="1"/>
    <col min="12033" max="12033" width="10.5703125" style="103" customWidth="1"/>
    <col min="12034" max="12034" width="5.42578125" style="103" customWidth="1"/>
    <col min="12035" max="12035" width="7.42578125" style="103" customWidth="1"/>
    <col min="12036" max="12036" width="0.5703125" style="103" customWidth="1"/>
    <col min="12037" max="12037" width="2.42578125" style="103" customWidth="1"/>
    <col min="12038" max="12040" width="8.5703125" style="103"/>
    <col min="12041" max="12041" width="15.28515625" style="103" customWidth="1"/>
    <col min="12042" max="12043" width="8.5703125" style="103"/>
    <col min="12044" max="12044" width="1.5703125" style="103" customWidth="1"/>
    <col min="12045" max="12045" width="1.42578125" style="103" customWidth="1"/>
    <col min="12046" max="12050" width="8.5703125" style="103"/>
    <col min="12051" max="12051" width="24.5703125" style="103" customWidth="1"/>
    <col min="12052" max="12287" width="8.5703125" style="103"/>
    <col min="12288" max="12288" width="2" style="103" customWidth="1"/>
    <col min="12289" max="12289" width="10.5703125" style="103" customWidth="1"/>
    <col min="12290" max="12290" width="5.42578125" style="103" customWidth="1"/>
    <col min="12291" max="12291" width="7.42578125" style="103" customWidth="1"/>
    <col min="12292" max="12292" width="0.5703125" style="103" customWidth="1"/>
    <col min="12293" max="12293" width="2.42578125" style="103" customWidth="1"/>
    <col min="12294" max="12296" width="8.5703125" style="103"/>
    <col min="12297" max="12297" width="15.28515625" style="103" customWidth="1"/>
    <col min="12298" max="12299" width="8.5703125" style="103"/>
    <col min="12300" max="12300" width="1.5703125" style="103" customWidth="1"/>
    <col min="12301" max="12301" width="1.42578125" style="103" customWidth="1"/>
    <col min="12302" max="12306" width="8.5703125" style="103"/>
    <col min="12307" max="12307" width="24.5703125" style="103" customWidth="1"/>
    <col min="12308" max="12543" width="8.5703125" style="103"/>
    <col min="12544" max="12544" width="2" style="103" customWidth="1"/>
    <col min="12545" max="12545" width="10.5703125" style="103" customWidth="1"/>
    <col min="12546" max="12546" width="5.42578125" style="103" customWidth="1"/>
    <col min="12547" max="12547" width="7.42578125" style="103" customWidth="1"/>
    <col min="12548" max="12548" width="0.5703125" style="103" customWidth="1"/>
    <col min="12549" max="12549" width="2.42578125" style="103" customWidth="1"/>
    <col min="12550" max="12552" width="8.5703125" style="103"/>
    <col min="12553" max="12553" width="15.28515625" style="103" customWidth="1"/>
    <col min="12554" max="12555" width="8.5703125" style="103"/>
    <col min="12556" max="12556" width="1.5703125" style="103" customWidth="1"/>
    <col min="12557" max="12557" width="1.42578125" style="103" customWidth="1"/>
    <col min="12558" max="12562" width="8.5703125" style="103"/>
    <col min="12563" max="12563" width="24.5703125" style="103" customWidth="1"/>
    <col min="12564" max="12799" width="8.5703125" style="103"/>
    <col min="12800" max="12800" width="2" style="103" customWidth="1"/>
    <col min="12801" max="12801" width="10.5703125" style="103" customWidth="1"/>
    <col min="12802" max="12802" width="5.42578125" style="103" customWidth="1"/>
    <col min="12803" max="12803" width="7.42578125" style="103" customWidth="1"/>
    <col min="12804" max="12804" width="0.5703125" style="103" customWidth="1"/>
    <col min="12805" max="12805" width="2.42578125" style="103" customWidth="1"/>
    <col min="12806" max="12808" width="8.5703125" style="103"/>
    <col min="12809" max="12809" width="15.28515625" style="103" customWidth="1"/>
    <col min="12810" max="12811" width="8.5703125" style="103"/>
    <col min="12812" max="12812" width="1.5703125" style="103" customWidth="1"/>
    <col min="12813" max="12813" width="1.42578125" style="103" customWidth="1"/>
    <col min="12814" max="12818" width="8.5703125" style="103"/>
    <col min="12819" max="12819" width="24.5703125" style="103" customWidth="1"/>
    <col min="12820" max="13055" width="8.5703125" style="103"/>
    <col min="13056" max="13056" width="2" style="103" customWidth="1"/>
    <col min="13057" max="13057" width="10.5703125" style="103" customWidth="1"/>
    <col min="13058" max="13058" width="5.42578125" style="103" customWidth="1"/>
    <col min="13059" max="13059" width="7.42578125" style="103" customWidth="1"/>
    <col min="13060" max="13060" width="0.5703125" style="103" customWidth="1"/>
    <col min="13061" max="13061" width="2.42578125" style="103" customWidth="1"/>
    <col min="13062" max="13064" width="8.5703125" style="103"/>
    <col min="13065" max="13065" width="15.28515625" style="103" customWidth="1"/>
    <col min="13066" max="13067" width="8.5703125" style="103"/>
    <col min="13068" max="13068" width="1.5703125" style="103" customWidth="1"/>
    <col min="13069" max="13069" width="1.42578125" style="103" customWidth="1"/>
    <col min="13070" max="13074" width="8.5703125" style="103"/>
    <col min="13075" max="13075" width="24.5703125" style="103" customWidth="1"/>
    <col min="13076" max="13311" width="8.5703125" style="103"/>
    <col min="13312" max="13312" width="2" style="103" customWidth="1"/>
    <col min="13313" max="13313" width="10.5703125" style="103" customWidth="1"/>
    <col min="13314" max="13314" width="5.42578125" style="103" customWidth="1"/>
    <col min="13315" max="13315" width="7.42578125" style="103" customWidth="1"/>
    <col min="13316" max="13316" width="0.5703125" style="103" customWidth="1"/>
    <col min="13317" max="13317" width="2.42578125" style="103" customWidth="1"/>
    <col min="13318" max="13320" width="8.5703125" style="103"/>
    <col min="13321" max="13321" width="15.28515625" style="103" customWidth="1"/>
    <col min="13322" max="13323" width="8.5703125" style="103"/>
    <col min="13324" max="13324" width="1.5703125" style="103" customWidth="1"/>
    <col min="13325" max="13325" width="1.42578125" style="103" customWidth="1"/>
    <col min="13326" max="13330" width="8.5703125" style="103"/>
    <col min="13331" max="13331" width="24.5703125" style="103" customWidth="1"/>
    <col min="13332" max="13567" width="8.5703125" style="103"/>
    <col min="13568" max="13568" width="2" style="103" customWidth="1"/>
    <col min="13569" max="13569" width="10.5703125" style="103" customWidth="1"/>
    <col min="13570" max="13570" width="5.42578125" style="103" customWidth="1"/>
    <col min="13571" max="13571" width="7.42578125" style="103" customWidth="1"/>
    <col min="13572" max="13572" width="0.5703125" style="103" customWidth="1"/>
    <col min="13573" max="13573" width="2.42578125" style="103" customWidth="1"/>
    <col min="13574" max="13576" width="8.5703125" style="103"/>
    <col min="13577" max="13577" width="15.28515625" style="103" customWidth="1"/>
    <col min="13578" max="13579" width="8.5703125" style="103"/>
    <col min="13580" max="13580" width="1.5703125" style="103" customWidth="1"/>
    <col min="13581" max="13581" width="1.42578125" style="103" customWidth="1"/>
    <col min="13582" max="13586" width="8.5703125" style="103"/>
    <col min="13587" max="13587" width="24.5703125" style="103" customWidth="1"/>
    <col min="13588" max="13823" width="8.5703125" style="103"/>
    <col min="13824" max="13824" width="2" style="103" customWidth="1"/>
    <col min="13825" max="13825" width="10.5703125" style="103" customWidth="1"/>
    <col min="13826" max="13826" width="5.42578125" style="103" customWidth="1"/>
    <col min="13827" max="13827" width="7.42578125" style="103" customWidth="1"/>
    <col min="13828" max="13828" width="0.5703125" style="103" customWidth="1"/>
    <col min="13829" max="13829" width="2.42578125" style="103" customWidth="1"/>
    <col min="13830" max="13832" width="8.5703125" style="103"/>
    <col min="13833" max="13833" width="15.28515625" style="103" customWidth="1"/>
    <col min="13834" max="13835" width="8.5703125" style="103"/>
    <col min="13836" max="13836" width="1.5703125" style="103" customWidth="1"/>
    <col min="13837" max="13837" width="1.42578125" style="103" customWidth="1"/>
    <col min="13838" max="13842" width="8.5703125" style="103"/>
    <col min="13843" max="13843" width="24.5703125" style="103" customWidth="1"/>
    <col min="13844" max="14079" width="8.5703125" style="103"/>
    <col min="14080" max="14080" width="2" style="103" customWidth="1"/>
    <col min="14081" max="14081" width="10.5703125" style="103" customWidth="1"/>
    <col min="14082" max="14082" width="5.42578125" style="103" customWidth="1"/>
    <col min="14083" max="14083" width="7.42578125" style="103" customWidth="1"/>
    <col min="14084" max="14084" width="0.5703125" style="103" customWidth="1"/>
    <col min="14085" max="14085" width="2.42578125" style="103" customWidth="1"/>
    <col min="14086" max="14088" width="8.5703125" style="103"/>
    <col min="14089" max="14089" width="15.28515625" style="103" customWidth="1"/>
    <col min="14090" max="14091" width="8.5703125" style="103"/>
    <col min="14092" max="14092" width="1.5703125" style="103" customWidth="1"/>
    <col min="14093" max="14093" width="1.42578125" style="103" customWidth="1"/>
    <col min="14094" max="14098" width="8.5703125" style="103"/>
    <col min="14099" max="14099" width="24.5703125" style="103" customWidth="1"/>
    <col min="14100" max="14335" width="8.5703125" style="103"/>
    <col min="14336" max="14336" width="2" style="103" customWidth="1"/>
    <col min="14337" max="14337" width="10.5703125" style="103" customWidth="1"/>
    <col min="14338" max="14338" width="5.42578125" style="103" customWidth="1"/>
    <col min="14339" max="14339" width="7.42578125" style="103" customWidth="1"/>
    <col min="14340" max="14340" width="0.5703125" style="103" customWidth="1"/>
    <col min="14341" max="14341" width="2.42578125" style="103" customWidth="1"/>
    <col min="14342" max="14344" width="8.5703125" style="103"/>
    <col min="14345" max="14345" width="15.28515625" style="103" customWidth="1"/>
    <col min="14346" max="14347" width="8.5703125" style="103"/>
    <col min="14348" max="14348" width="1.5703125" style="103" customWidth="1"/>
    <col min="14349" max="14349" width="1.42578125" style="103" customWidth="1"/>
    <col min="14350" max="14354" width="8.5703125" style="103"/>
    <col min="14355" max="14355" width="24.5703125" style="103" customWidth="1"/>
    <col min="14356" max="14591" width="8.5703125" style="103"/>
    <col min="14592" max="14592" width="2" style="103" customWidth="1"/>
    <col min="14593" max="14593" width="10.5703125" style="103" customWidth="1"/>
    <col min="14594" max="14594" width="5.42578125" style="103" customWidth="1"/>
    <col min="14595" max="14595" width="7.42578125" style="103" customWidth="1"/>
    <col min="14596" max="14596" width="0.5703125" style="103" customWidth="1"/>
    <col min="14597" max="14597" width="2.42578125" style="103" customWidth="1"/>
    <col min="14598" max="14600" width="8.5703125" style="103"/>
    <col min="14601" max="14601" width="15.28515625" style="103" customWidth="1"/>
    <col min="14602" max="14603" width="8.5703125" style="103"/>
    <col min="14604" max="14604" width="1.5703125" style="103" customWidth="1"/>
    <col min="14605" max="14605" width="1.42578125" style="103" customWidth="1"/>
    <col min="14606" max="14610" width="8.5703125" style="103"/>
    <col min="14611" max="14611" width="24.5703125" style="103" customWidth="1"/>
    <col min="14612" max="14847" width="8.5703125" style="103"/>
    <col min="14848" max="14848" width="2" style="103" customWidth="1"/>
    <col min="14849" max="14849" width="10.5703125" style="103" customWidth="1"/>
    <col min="14850" max="14850" width="5.42578125" style="103" customWidth="1"/>
    <col min="14851" max="14851" width="7.42578125" style="103" customWidth="1"/>
    <col min="14852" max="14852" width="0.5703125" style="103" customWidth="1"/>
    <col min="14853" max="14853" width="2.42578125" style="103" customWidth="1"/>
    <col min="14854" max="14856" width="8.5703125" style="103"/>
    <col min="14857" max="14857" width="15.28515625" style="103" customWidth="1"/>
    <col min="14858" max="14859" width="8.5703125" style="103"/>
    <col min="14860" max="14860" width="1.5703125" style="103" customWidth="1"/>
    <col min="14861" max="14861" width="1.42578125" style="103" customWidth="1"/>
    <col min="14862" max="14866" width="8.5703125" style="103"/>
    <col min="14867" max="14867" width="24.5703125" style="103" customWidth="1"/>
    <col min="14868" max="15103" width="8.5703125" style="103"/>
    <col min="15104" max="15104" width="2" style="103" customWidth="1"/>
    <col min="15105" max="15105" width="10.5703125" style="103" customWidth="1"/>
    <col min="15106" max="15106" width="5.42578125" style="103" customWidth="1"/>
    <col min="15107" max="15107" width="7.42578125" style="103" customWidth="1"/>
    <col min="15108" max="15108" width="0.5703125" style="103" customWidth="1"/>
    <col min="15109" max="15109" width="2.42578125" style="103" customWidth="1"/>
    <col min="15110" max="15112" width="8.5703125" style="103"/>
    <col min="15113" max="15113" width="15.28515625" style="103" customWidth="1"/>
    <col min="15114" max="15115" width="8.5703125" style="103"/>
    <col min="15116" max="15116" width="1.5703125" style="103" customWidth="1"/>
    <col min="15117" max="15117" width="1.42578125" style="103" customWidth="1"/>
    <col min="15118" max="15122" width="8.5703125" style="103"/>
    <col min="15123" max="15123" width="24.5703125" style="103" customWidth="1"/>
    <col min="15124" max="15359" width="8.5703125" style="103"/>
    <col min="15360" max="15360" width="2" style="103" customWidth="1"/>
    <col min="15361" max="15361" width="10.5703125" style="103" customWidth="1"/>
    <col min="15362" max="15362" width="5.42578125" style="103" customWidth="1"/>
    <col min="15363" max="15363" width="7.42578125" style="103" customWidth="1"/>
    <col min="15364" max="15364" width="0.5703125" style="103" customWidth="1"/>
    <col min="15365" max="15365" width="2.42578125" style="103" customWidth="1"/>
    <col min="15366" max="15368" width="8.5703125" style="103"/>
    <col min="15369" max="15369" width="15.28515625" style="103" customWidth="1"/>
    <col min="15370" max="15371" width="8.5703125" style="103"/>
    <col min="15372" max="15372" width="1.5703125" style="103" customWidth="1"/>
    <col min="15373" max="15373" width="1.42578125" style="103" customWidth="1"/>
    <col min="15374" max="15378" width="8.5703125" style="103"/>
    <col min="15379" max="15379" width="24.5703125" style="103" customWidth="1"/>
    <col min="15380" max="15615" width="8.5703125" style="103"/>
    <col min="15616" max="15616" width="2" style="103" customWidth="1"/>
    <col min="15617" max="15617" width="10.5703125" style="103" customWidth="1"/>
    <col min="15618" max="15618" width="5.42578125" style="103" customWidth="1"/>
    <col min="15619" max="15619" width="7.42578125" style="103" customWidth="1"/>
    <col min="15620" max="15620" width="0.5703125" style="103" customWidth="1"/>
    <col min="15621" max="15621" width="2.42578125" style="103" customWidth="1"/>
    <col min="15622" max="15624" width="8.5703125" style="103"/>
    <col min="15625" max="15625" width="15.28515625" style="103" customWidth="1"/>
    <col min="15626" max="15627" width="8.5703125" style="103"/>
    <col min="15628" max="15628" width="1.5703125" style="103" customWidth="1"/>
    <col min="15629" max="15629" width="1.42578125" style="103" customWidth="1"/>
    <col min="15630" max="15634" width="8.5703125" style="103"/>
    <col min="15635" max="15635" width="24.5703125" style="103" customWidth="1"/>
    <col min="15636" max="15871" width="8.5703125" style="103"/>
    <col min="15872" max="15872" width="2" style="103" customWidth="1"/>
    <col min="15873" max="15873" width="10.5703125" style="103" customWidth="1"/>
    <col min="15874" max="15874" width="5.42578125" style="103" customWidth="1"/>
    <col min="15875" max="15875" width="7.42578125" style="103" customWidth="1"/>
    <col min="15876" max="15876" width="0.5703125" style="103" customWidth="1"/>
    <col min="15877" max="15877" width="2.42578125" style="103" customWidth="1"/>
    <col min="15878" max="15880" width="8.5703125" style="103"/>
    <col min="15881" max="15881" width="15.28515625" style="103" customWidth="1"/>
    <col min="15882" max="15883" width="8.5703125" style="103"/>
    <col min="15884" max="15884" width="1.5703125" style="103" customWidth="1"/>
    <col min="15885" max="15885" width="1.42578125" style="103" customWidth="1"/>
    <col min="15886" max="15890" width="8.5703125" style="103"/>
    <col min="15891" max="15891" width="24.5703125" style="103" customWidth="1"/>
    <col min="15892" max="16127" width="8.5703125" style="103"/>
    <col min="16128" max="16128" width="2" style="103" customWidth="1"/>
    <col min="16129" max="16129" width="10.5703125" style="103" customWidth="1"/>
    <col min="16130" max="16130" width="5.42578125" style="103" customWidth="1"/>
    <col min="16131" max="16131" width="7.42578125" style="103" customWidth="1"/>
    <col min="16132" max="16132" width="0.5703125" style="103" customWidth="1"/>
    <col min="16133" max="16133" width="2.42578125" style="103" customWidth="1"/>
    <col min="16134" max="16136" width="8.5703125" style="103"/>
    <col min="16137" max="16137" width="15.28515625" style="103" customWidth="1"/>
    <col min="16138" max="16139" width="8.5703125" style="103"/>
    <col min="16140" max="16140" width="1.5703125" style="103" customWidth="1"/>
    <col min="16141" max="16141" width="1.42578125" style="103" customWidth="1"/>
    <col min="16142" max="16146" width="8.5703125" style="103"/>
    <col min="16147" max="16147" width="24.5703125" style="103" customWidth="1"/>
    <col min="16148" max="16384" width="8.5703125" style="103"/>
  </cols>
  <sheetData>
    <row r="1" spans="1:82" ht="25.15" customHeight="1" x14ac:dyDescent="0.25">
      <c r="B1" s="1166" t="s">
        <v>590</v>
      </c>
      <c r="C1" s="1166"/>
      <c r="D1" s="1166"/>
      <c r="E1" s="1166"/>
      <c r="F1" s="1166"/>
      <c r="G1" s="1166"/>
      <c r="H1" s="1166"/>
      <c r="I1" s="1166"/>
      <c r="J1" s="1166"/>
      <c r="K1" s="1166"/>
      <c r="L1" s="1166"/>
      <c r="M1" s="1166"/>
      <c r="N1" s="104"/>
    </row>
    <row r="2" spans="1:82" ht="18.75" x14ac:dyDescent="0.2">
      <c r="A2" s="494"/>
      <c r="B2" s="1175" t="s">
        <v>397</v>
      </c>
      <c r="C2" s="1175"/>
      <c r="D2" s="1175"/>
      <c r="E2" s="1175"/>
      <c r="F2" s="1175"/>
      <c r="G2" s="1175"/>
      <c r="H2" s="1175"/>
      <c r="I2" s="1175"/>
      <c r="J2" s="1175"/>
      <c r="K2" s="1175"/>
      <c r="L2" s="1175"/>
      <c r="M2" s="1175"/>
      <c r="N2" s="104"/>
    </row>
    <row r="3" spans="1:82" ht="13.15" customHeight="1" x14ac:dyDescent="0.2">
      <c r="A3" s="382"/>
      <c r="B3" s="1193" t="s">
        <v>408</v>
      </c>
      <c r="C3" s="1193"/>
      <c r="D3" s="1193"/>
      <c r="E3" s="1193"/>
      <c r="F3" s="1193"/>
      <c r="G3" s="1193"/>
      <c r="H3" s="1193"/>
      <c r="I3" s="1193"/>
      <c r="J3" s="1193"/>
      <c r="K3" s="1193"/>
      <c r="L3" s="1193"/>
      <c r="M3" s="1193"/>
      <c r="N3" s="104"/>
    </row>
    <row r="4" spans="1:82" ht="6.75" customHeight="1" x14ac:dyDescent="0.25">
      <c r="A4" s="902"/>
      <c r="B4" s="902"/>
      <c r="C4" s="902"/>
      <c r="D4" s="902"/>
      <c r="E4" s="902"/>
      <c r="F4" s="902"/>
      <c r="G4" s="903"/>
      <c r="H4" s="903"/>
      <c r="I4" s="903"/>
      <c r="J4" s="903"/>
      <c r="K4" s="903"/>
      <c r="L4" s="903"/>
      <c r="N4" s="104"/>
    </row>
    <row r="5" spans="1:82" s="111" customFormat="1" ht="14.65" customHeight="1" x14ac:dyDescent="0.2">
      <c r="A5" s="105"/>
      <c r="B5" s="352" t="s">
        <v>244</v>
      </c>
      <c r="C5" s="106"/>
      <c r="D5" s="106"/>
      <c r="E5" s="106"/>
      <c r="F5" s="919">
        <f>developer</f>
        <v>0</v>
      </c>
      <c r="G5" s="919"/>
      <c r="H5" s="919"/>
      <c r="I5" s="1194" t="s">
        <v>396</v>
      </c>
      <c r="J5" s="1194"/>
      <c r="K5" s="1194"/>
      <c r="L5" s="919">
        <f>ProjNum</f>
        <v>0</v>
      </c>
      <c r="M5" s="919"/>
      <c r="N5" s="110"/>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row>
    <row r="6" spans="1:82" s="111" customFormat="1" ht="12" x14ac:dyDescent="0.2">
      <c r="A6" s="105"/>
      <c r="B6" s="352" t="s">
        <v>245</v>
      </c>
      <c r="C6" s="106"/>
      <c r="D6" s="106"/>
      <c r="E6" s="106"/>
      <c r="F6" s="919">
        <f>proj</f>
        <v>0</v>
      </c>
      <c r="G6" s="919"/>
      <c r="H6" s="919"/>
      <c r="I6" s="305"/>
      <c r="J6" s="113"/>
      <c r="K6" s="336"/>
      <c r="L6" s="348"/>
      <c r="M6" s="106"/>
      <c r="N6" s="110"/>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row>
    <row r="7" spans="1:82" s="111" customFormat="1" ht="12" x14ac:dyDescent="0.2">
      <c r="A7" s="105"/>
      <c r="B7" s="114"/>
      <c r="C7" s="106"/>
      <c r="D7" s="106"/>
      <c r="E7" s="106"/>
      <c r="F7" s="923">
        <f>city</f>
        <v>0</v>
      </c>
      <c r="G7" s="923"/>
      <c r="H7" s="923"/>
      <c r="I7" s="113">
        <f>zip</f>
        <v>0</v>
      </c>
      <c r="J7" s="1190" t="s">
        <v>248</v>
      </c>
      <c r="K7" s="1190"/>
      <c r="L7" s="919">
        <f>buyer</f>
        <v>0</v>
      </c>
      <c r="M7" s="919"/>
      <c r="N7" s="110"/>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row>
    <row r="8" spans="1:82" s="115" customFormat="1" ht="6.6" customHeight="1" x14ac:dyDescent="0.2">
      <c r="C8" s="116"/>
      <c r="D8" s="117"/>
      <c r="E8" s="118"/>
      <c r="F8" s="119"/>
      <c r="G8" s="120"/>
      <c r="H8" s="120"/>
      <c r="I8" s="120"/>
      <c r="N8" s="121"/>
    </row>
    <row r="9" spans="1:82" s="383" customFormat="1" ht="13.5" customHeight="1" x14ac:dyDescent="0.2">
      <c r="B9" s="1197" t="s">
        <v>419</v>
      </c>
      <c r="C9" s="1197"/>
      <c r="D9" s="1197"/>
      <c r="E9" s="1197"/>
      <c r="F9" s="1187"/>
      <c r="G9" s="1188"/>
      <c r="H9" s="1189" t="s">
        <v>38</v>
      </c>
      <c r="I9" s="1189"/>
      <c r="J9" s="1188"/>
      <c r="K9" s="1188"/>
      <c r="L9" s="1188"/>
    </row>
    <row r="10" spans="1:82" s="487" customFormat="1" ht="20.65" customHeight="1" x14ac:dyDescent="0.2">
      <c r="B10" s="512" t="s">
        <v>424</v>
      </c>
      <c r="C10" s="513"/>
      <c r="D10" s="514"/>
      <c r="E10" s="512"/>
      <c r="F10" s="512"/>
      <c r="G10" s="512"/>
      <c r="H10" s="512"/>
      <c r="I10" s="512"/>
      <c r="J10" s="512"/>
      <c r="K10" s="512"/>
      <c r="L10" s="512"/>
      <c r="M10" s="512"/>
    </row>
    <row r="11" spans="1:82" s="382" customFormat="1" x14ac:dyDescent="0.2">
      <c r="B11" s="487" t="s">
        <v>40</v>
      </c>
      <c r="C11" s="512"/>
      <c r="D11" s="487"/>
      <c r="E11" s="487"/>
      <c r="F11" s="487"/>
      <c r="K11" s="1191" t="s">
        <v>41</v>
      </c>
      <c r="L11" s="1192"/>
      <c r="M11" s="1192"/>
      <c r="N11" s="384"/>
      <c r="O11" s="384"/>
      <c r="P11" s="384"/>
      <c r="Q11" s="384"/>
      <c r="R11" s="384"/>
      <c r="S11" s="384"/>
      <c r="T11" s="384"/>
      <c r="U11" s="384"/>
    </row>
    <row r="12" spans="1:82" s="382" customFormat="1" ht="14.65" customHeight="1" x14ac:dyDescent="0.2">
      <c r="B12" s="1179"/>
      <c r="C12" s="1179"/>
      <c r="D12" s="385" t="s">
        <v>10</v>
      </c>
      <c r="E12" s="386" t="s">
        <v>358</v>
      </c>
      <c r="F12" s="386"/>
      <c r="G12" s="386"/>
      <c r="H12" s="386"/>
      <c r="I12" s="386"/>
      <c r="J12" s="386"/>
      <c r="K12" s="1181" t="s">
        <v>406</v>
      </c>
      <c r="L12" s="1182"/>
      <c r="M12" s="1182"/>
      <c r="N12" s="387"/>
      <c r="O12" s="387"/>
      <c r="P12" s="384"/>
      <c r="Q12" s="384"/>
      <c r="R12" s="384"/>
      <c r="S12" s="384"/>
      <c r="T12" s="384"/>
    </row>
    <row r="13" spans="1:82" s="382" customFormat="1" x14ac:dyDescent="0.2">
      <c r="B13" s="1180"/>
      <c r="C13" s="1180"/>
      <c r="D13" s="388"/>
      <c r="E13" s="389" t="s">
        <v>403</v>
      </c>
      <c r="K13" s="1183"/>
      <c r="L13" s="1184"/>
      <c r="M13" s="1184"/>
      <c r="N13" s="387"/>
      <c r="O13" s="384"/>
      <c r="P13" s="384"/>
      <c r="Q13" s="384"/>
      <c r="R13" s="384"/>
      <c r="S13" s="384"/>
    </row>
    <row r="14" spans="1:82" s="382" customFormat="1" x14ac:dyDescent="0.2">
      <c r="B14" s="1180"/>
      <c r="C14" s="1180"/>
      <c r="D14" s="388"/>
      <c r="E14" s="389" t="s">
        <v>404</v>
      </c>
      <c r="K14" s="1183"/>
      <c r="L14" s="1184"/>
      <c r="M14" s="1184"/>
      <c r="N14" s="387"/>
      <c r="O14" s="384"/>
      <c r="P14" s="384"/>
      <c r="Q14" s="384"/>
      <c r="R14" s="384"/>
      <c r="S14" s="384"/>
    </row>
    <row r="15" spans="1:82" s="382" customFormat="1" x14ac:dyDescent="0.2">
      <c r="B15" s="1180"/>
      <c r="C15" s="1180"/>
      <c r="D15" s="388"/>
      <c r="E15" s="389" t="s">
        <v>405</v>
      </c>
      <c r="K15" s="1183"/>
      <c r="L15" s="1184"/>
      <c r="M15" s="1184"/>
      <c r="N15" s="387"/>
      <c r="O15" s="384"/>
      <c r="P15" s="384"/>
      <c r="Q15" s="384"/>
      <c r="R15" s="384"/>
      <c r="S15" s="384"/>
    </row>
    <row r="16" spans="1:82" s="382" customFormat="1" x14ac:dyDescent="0.2">
      <c r="B16" s="1180"/>
      <c r="C16" s="1180"/>
      <c r="D16" s="390"/>
      <c r="E16" s="391"/>
      <c r="F16" s="392"/>
      <c r="G16" s="392"/>
      <c r="H16" s="392"/>
      <c r="I16" s="392"/>
      <c r="J16" s="392"/>
      <c r="K16" s="1185"/>
      <c r="L16" s="1186"/>
      <c r="M16" s="1186"/>
      <c r="N16" s="387"/>
      <c r="O16" s="384"/>
      <c r="P16" s="384"/>
      <c r="Q16" s="384"/>
      <c r="R16" s="384"/>
      <c r="S16" s="384"/>
    </row>
    <row r="17" spans="1:102" s="676" customFormat="1" ht="15.6" customHeight="1" x14ac:dyDescent="0.25">
      <c r="B17" s="1176"/>
      <c r="C17" s="1176"/>
      <c r="D17" s="674" t="s">
        <v>12</v>
      </c>
      <c r="E17" s="675" t="s">
        <v>346</v>
      </c>
      <c r="F17" s="675"/>
      <c r="G17" s="675"/>
      <c r="H17" s="675"/>
      <c r="I17" s="675"/>
      <c r="J17" s="675"/>
      <c r="K17" s="1177" t="s">
        <v>401</v>
      </c>
      <c r="L17" s="1178"/>
      <c r="M17" s="1178"/>
      <c r="N17" s="677"/>
      <c r="O17" s="677"/>
      <c r="P17" s="677"/>
      <c r="Q17" s="677"/>
      <c r="R17" s="677"/>
      <c r="S17" s="677"/>
      <c r="T17" s="677"/>
    </row>
    <row r="18" spans="1:102" s="382" customFormat="1" x14ac:dyDescent="0.2">
      <c r="B18" s="1176"/>
      <c r="C18" s="1176"/>
      <c r="D18" s="674" t="s">
        <v>391</v>
      </c>
      <c r="E18" s="1200" t="s">
        <v>446</v>
      </c>
      <c r="F18" s="1200"/>
      <c r="G18" s="1200"/>
      <c r="H18" s="1200"/>
      <c r="I18" s="1200"/>
      <c r="J18" s="1201"/>
      <c r="K18" s="1198" t="s">
        <v>445</v>
      </c>
      <c r="L18" s="1199"/>
      <c r="M18" s="1199"/>
      <c r="N18" s="384"/>
      <c r="O18" s="384"/>
      <c r="P18" s="384"/>
      <c r="Q18" s="384"/>
      <c r="R18" s="384"/>
      <c r="S18" s="384"/>
      <c r="T18" s="384"/>
    </row>
    <row r="19" spans="1:102" s="382" customFormat="1" ht="44.25" customHeight="1" x14ac:dyDescent="0.2">
      <c r="B19" s="1176"/>
      <c r="C19" s="1176"/>
      <c r="D19" s="674" t="s">
        <v>20</v>
      </c>
      <c r="E19" s="675" t="s">
        <v>402</v>
      </c>
      <c r="F19" s="392"/>
      <c r="G19" s="392"/>
      <c r="H19" s="392"/>
      <c r="I19" s="392"/>
      <c r="J19" s="392"/>
      <c r="K19" s="1195" t="s">
        <v>427</v>
      </c>
      <c r="L19" s="1196"/>
      <c r="M19" s="1196"/>
      <c r="N19" s="384"/>
      <c r="O19" s="384"/>
      <c r="P19" s="384"/>
      <c r="Q19" s="384"/>
      <c r="R19" s="384"/>
      <c r="S19" s="384"/>
      <c r="T19" s="384"/>
    </row>
    <row r="20" spans="1:102" s="382" customFormat="1" ht="16.149999999999999" customHeight="1" x14ac:dyDescent="0.2"/>
    <row r="21" spans="1:102" s="382" customFormat="1" ht="16.149999999999999" customHeight="1" x14ac:dyDescent="0.25">
      <c r="B21" s="393" t="s">
        <v>355</v>
      </c>
      <c r="C21" s="1171" t="s">
        <v>45</v>
      </c>
      <c r="D21" s="1171"/>
      <c r="E21" s="1171"/>
      <c r="F21" s="1171"/>
      <c r="G21" s="1171"/>
      <c r="H21" s="1171"/>
      <c r="I21" s="1171"/>
      <c r="J21" s="1171"/>
      <c r="K21" s="1171"/>
      <c r="L21" s="1171"/>
      <c r="M21" s="1171"/>
      <c r="N21" s="253"/>
    </row>
    <row r="22" spans="1:102" s="382" customFormat="1" ht="16.149999999999999" customHeight="1" x14ac:dyDescent="0.25">
      <c r="B22" s="1171" t="s">
        <v>45</v>
      </c>
      <c r="C22" s="1171"/>
      <c r="D22" s="1171"/>
      <c r="E22" s="1171"/>
      <c r="F22" s="1171"/>
      <c r="G22" s="1171"/>
      <c r="H22" s="1171"/>
      <c r="I22" s="1171"/>
      <c r="J22" s="1171"/>
      <c r="K22" s="1171"/>
      <c r="L22" s="1171"/>
      <c r="M22" s="1171"/>
      <c r="N22" s="253"/>
    </row>
    <row r="23" spans="1:102" s="382" customFormat="1" ht="16.149999999999999" customHeight="1" x14ac:dyDescent="0.25">
      <c r="B23" s="1172" t="s">
        <v>45</v>
      </c>
      <c r="C23" s="1172"/>
      <c r="D23" s="1172"/>
      <c r="E23" s="1172"/>
      <c r="F23" s="1172"/>
      <c r="G23" s="1172"/>
      <c r="H23" s="1172"/>
      <c r="I23" s="1172"/>
      <c r="J23" s="1172"/>
      <c r="K23" s="1172"/>
      <c r="L23" s="1172"/>
      <c r="M23" s="1172"/>
      <c r="N23" s="253"/>
    </row>
    <row r="24" spans="1:102" s="382" customFormat="1" ht="16.5" customHeight="1" x14ac:dyDescent="0.25">
      <c r="B24" s="1173"/>
      <c r="C24" s="1173"/>
      <c r="D24" s="1173"/>
      <c r="E24" s="1173"/>
      <c r="F24" s="1173"/>
      <c r="G24" s="1173"/>
      <c r="H24" s="1173"/>
      <c r="I24" s="1173"/>
      <c r="J24" s="1173"/>
      <c r="K24" s="1173"/>
      <c r="L24" s="1173"/>
      <c r="M24" s="394"/>
      <c r="N24" s="253"/>
    </row>
    <row r="25" spans="1:102" s="395" customFormat="1" ht="18.75" x14ac:dyDescent="0.3">
      <c r="B25" s="396" t="s">
        <v>345</v>
      </c>
      <c r="K25" s="397"/>
      <c r="L25" s="398"/>
      <c r="M25" s="399"/>
      <c r="N25" s="399"/>
      <c r="O25" s="399"/>
      <c r="P25" s="399"/>
      <c r="Q25" s="399"/>
      <c r="R25" s="399"/>
      <c r="S25" s="399"/>
    </row>
    <row r="26" spans="1:102" s="395" customFormat="1" ht="46.5" customHeight="1" x14ac:dyDescent="0.2">
      <c r="B26" s="1174" t="s">
        <v>409</v>
      </c>
      <c r="C26" s="1174"/>
      <c r="D26" s="1174"/>
      <c r="E26" s="1174"/>
      <c r="F26" s="1174"/>
      <c r="G26" s="1174"/>
      <c r="H26" s="1174"/>
      <c r="I26" s="1174"/>
      <c r="J26" s="1174"/>
      <c r="K26" s="1174"/>
      <c r="L26" s="1174"/>
      <c r="M26" s="1174"/>
      <c r="N26" s="400"/>
      <c r="O26" s="400"/>
      <c r="P26" s="400"/>
      <c r="Q26" s="400"/>
      <c r="R26" s="400"/>
      <c r="S26" s="400"/>
    </row>
    <row r="27" spans="1:102" s="403" customFormat="1" ht="19.5" customHeight="1" x14ac:dyDescent="0.25">
      <c r="A27" s="401"/>
      <c r="B27" s="402" t="s">
        <v>46</v>
      </c>
      <c r="N27" s="401"/>
      <c r="O27" s="401"/>
      <c r="P27" s="401"/>
      <c r="Q27" s="401"/>
      <c r="R27" s="401"/>
      <c r="S27" s="401"/>
      <c r="T27" s="401"/>
      <c r="U27" s="401"/>
      <c r="V27" s="401"/>
      <c r="W27" s="401"/>
      <c r="X27" s="401"/>
      <c r="Y27" s="401"/>
      <c r="Z27" s="401"/>
      <c r="AA27" s="401"/>
      <c r="AB27" s="401"/>
      <c r="AC27" s="401"/>
      <c r="AD27" s="401"/>
      <c r="AE27" s="401"/>
      <c r="AF27" s="401"/>
      <c r="AG27" s="401"/>
      <c r="AH27" s="401"/>
      <c r="AI27" s="401"/>
      <c r="AJ27" s="401"/>
      <c r="AK27" s="401"/>
      <c r="AL27" s="401"/>
      <c r="AM27" s="401"/>
      <c r="AN27" s="401"/>
      <c r="AO27" s="401"/>
      <c r="AP27" s="401"/>
      <c r="AQ27" s="401"/>
      <c r="AR27" s="401"/>
      <c r="AS27" s="401"/>
      <c r="AT27" s="401"/>
      <c r="AU27" s="401"/>
      <c r="AV27" s="401"/>
      <c r="AW27" s="401"/>
      <c r="AX27" s="401"/>
      <c r="AY27" s="401"/>
      <c r="AZ27" s="401"/>
      <c r="BA27" s="401"/>
      <c r="BB27" s="401"/>
      <c r="BC27" s="401"/>
      <c r="BD27" s="401"/>
      <c r="BE27" s="401"/>
      <c r="BF27" s="401"/>
      <c r="BG27" s="401"/>
      <c r="BH27" s="401"/>
      <c r="BI27" s="401"/>
      <c r="BJ27" s="401"/>
      <c r="BK27" s="401"/>
      <c r="BL27" s="401"/>
      <c r="BM27" s="401"/>
      <c r="BN27" s="401"/>
      <c r="BO27" s="401"/>
      <c r="BP27" s="401"/>
      <c r="BQ27" s="401"/>
      <c r="BR27" s="401"/>
      <c r="BS27" s="401"/>
      <c r="BT27" s="401"/>
      <c r="BU27" s="401"/>
      <c r="BV27" s="401"/>
      <c r="BW27" s="401"/>
      <c r="BX27" s="401"/>
      <c r="BY27" s="401"/>
      <c r="BZ27" s="401"/>
      <c r="CA27" s="401"/>
      <c r="CB27" s="401"/>
      <c r="CC27" s="401"/>
      <c r="CD27" s="401"/>
      <c r="CE27" s="401"/>
      <c r="CF27" s="401"/>
      <c r="CG27" s="401"/>
      <c r="CH27" s="401"/>
      <c r="CI27" s="401"/>
      <c r="CJ27" s="401"/>
      <c r="CK27" s="401"/>
      <c r="CL27" s="401"/>
      <c r="CM27" s="401"/>
      <c r="CN27" s="401"/>
      <c r="CO27" s="401"/>
      <c r="CP27" s="401"/>
      <c r="CQ27" s="401"/>
      <c r="CR27" s="401"/>
      <c r="CS27" s="401"/>
      <c r="CT27" s="401"/>
      <c r="CU27" s="401"/>
      <c r="CV27" s="401"/>
      <c r="CW27" s="401"/>
    </row>
    <row r="28" spans="1:102" s="395" customFormat="1" ht="7.5" customHeight="1" x14ac:dyDescent="0.2">
      <c r="E28" s="404"/>
    </row>
    <row r="29" spans="1:102" s="395" customFormat="1" ht="15" x14ac:dyDescent="0.25">
      <c r="B29" s="1167"/>
      <c r="C29" s="1167"/>
      <c r="D29" s="1167"/>
      <c r="E29" s="1167"/>
      <c r="F29" s="1167"/>
      <c r="G29" s="1167"/>
      <c r="H29" s="1167"/>
      <c r="I29" s="1167"/>
      <c r="J29" s="1167"/>
      <c r="K29" s="405"/>
      <c r="L29" s="405"/>
    </row>
    <row r="30" spans="1:102" s="409" customFormat="1" ht="12" x14ac:dyDescent="0.2">
      <c r="A30" s="406"/>
      <c r="B30" s="407" t="s">
        <v>47</v>
      </c>
      <c r="C30" s="406"/>
      <c r="D30" s="406"/>
      <c r="E30" s="408"/>
      <c r="F30" s="406"/>
      <c r="G30" s="406"/>
      <c r="H30" s="406"/>
      <c r="I30" s="406"/>
      <c r="J30" s="406"/>
      <c r="K30" s="406"/>
      <c r="L30" s="406"/>
      <c r="M30" s="406"/>
      <c r="N30" s="406"/>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406"/>
      <c r="AL30" s="406"/>
      <c r="AM30" s="406"/>
      <c r="AN30" s="406"/>
      <c r="AO30" s="406"/>
      <c r="AP30" s="406"/>
      <c r="AQ30" s="406"/>
      <c r="AR30" s="406"/>
      <c r="AS30" s="406"/>
      <c r="AT30" s="406"/>
      <c r="AU30" s="406"/>
      <c r="AV30" s="406"/>
      <c r="AW30" s="406"/>
      <c r="AX30" s="406"/>
      <c r="AY30" s="406"/>
      <c r="AZ30" s="406"/>
      <c r="BA30" s="406"/>
      <c r="BB30" s="406"/>
      <c r="BC30" s="406"/>
      <c r="BD30" s="406"/>
      <c r="BE30" s="406"/>
      <c r="BF30" s="406"/>
      <c r="BG30" s="406"/>
      <c r="BH30" s="406"/>
      <c r="BI30" s="406"/>
      <c r="BJ30" s="406"/>
      <c r="BK30" s="406"/>
      <c r="BL30" s="406"/>
      <c r="BM30" s="406"/>
      <c r="BN30" s="406"/>
      <c r="BO30" s="406"/>
      <c r="BP30" s="406"/>
      <c r="BQ30" s="406"/>
      <c r="BR30" s="406"/>
      <c r="BS30" s="406"/>
      <c r="BT30" s="406"/>
      <c r="BU30" s="406"/>
      <c r="BV30" s="406"/>
      <c r="BW30" s="406"/>
      <c r="BX30" s="406"/>
      <c r="BY30" s="406"/>
      <c r="BZ30" s="406"/>
      <c r="CA30" s="406"/>
      <c r="CB30" s="406"/>
      <c r="CC30" s="406"/>
      <c r="CD30" s="406"/>
      <c r="CE30" s="406"/>
      <c r="CF30" s="406"/>
      <c r="CG30" s="406"/>
      <c r="CH30" s="406"/>
      <c r="CI30" s="406"/>
      <c r="CJ30" s="406"/>
      <c r="CK30" s="406"/>
      <c r="CL30" s="406"/>
      <c r="CM30" s="406"/>
      <c r="CN30" s="406"/>
      <c r="CO30" s="406"/>
      <c r="CP30" s="406"/>
      <c r="CQ30" s="406"/>
      <c r="CR30" s="406"/>
      <c r="CS30" s="406"/>
      <c r="CT30" s="406"/>
      <c r="CU30" s="406"/>
      <c r="CV30" s="406"/>
      <c r="CW30" s="406"/>
    </row>
    <row r="31" spans="1:102" s="409" customFormat="1" ht="24" customHeight="1" x14ac:dyDescent="0.2">
      <c r="A31" s="406"/>
      <c r="B31" s="1168"/>
      <c r="C31" s="1168"/>
      <c r="D31" s="1168"/>
      <c r="E31" s="1168"/>
      <c r="F31" s="1168"/>
      <c r="G31" s="1168"/>
      <c r="H31" s="1168"/>
      <c r="I31" s="1168"/>
      <c r="J31" s="1168"/>
      <c r="K31" s="410"/>
      <c r="L31" s="1169"/>
      <c r="M31" s="1169"/>
      <c r="N31" s="411"/>
      <c r="O31" s="411"/>
      <c r="P31" s="411"/>
      <c r="Q31" s="411"/>
      <c r="R31" s="406"/>
      <c r="S31" s="406"/>
      <c r="T31" s="406"/>
      <c r="U31" s="406"/>
      <c r="V31" s="406"/>
      <c r="W31" s="406"/>
      <c r="X31" s="406"/>
      <c r="Y31" s="406"/>
      <c r="Z31" s="406"/>
      <c r="AA31" s="406"/>
      <c r="AB31" s="406"/>
      <c r="AC31" s="406"/>
      <c r="AD31" s="406"/>
      <c r="AE31" s="406"/>
      <c r="AF31" s="406"/>
      <c r="AG31" s="406"/>
      <c r="AH31" s="406"/>
      <c r="AI31" s="406"/>
      <c r="AJ31" s="406"/>
      <c r="AK31" s="406"/>
      <c r="AL31" s="406"/>
      <c r="AM31" s="406"/>
      <c r="AN31" s="406"/>
      <c r="AO31" s="406"/>
      <c r="AP31" s="406"/>
      <c r="AQ31" s="406"/>
      <c r="AR31" s="406"/>
      <c r="AS31" s="406"/>
      <c r="AT31" s="406"/>
      <c r="AU31" s="406"/>
      <c r="AV31" s="406"/>
      <c r="AW31" s="406"/>
      <c r="AX31" s="406"/>
      <c r="AY31" s="406"/>
      <c r="AZ31" s="406"/>
      <c r="BA31" s="406"/>
      <c r="BB31" s="406"/>
      <c r="BC31" s="406"/>
      <c r="BD31" s="406"/>
      <c r="BE31" s="406"/>
      <c r="BF31" s="406"/>
      <c r="BG31" s="406"/>
      <c r="BH31" s="406"/>
      <c r="BI31" s="406"/>
      <c r="BJ31" s="406"/>
      <c r="BK31" s="406"/>
      <c r="BL31" s="406"/>
      <c r="BM31" s="406"/>
      <c r="BN31" s="406"/>
      <c r="BO31" s="406"/>
      <c r="BP31" s="406"/>
      <c r="BQ31" s="406"/>
      <c r="BR31" s="406"/>
      <c r="BS31" s="406"/>
      <c r="BT31" s="406"/>
      <c r="BU31" s="406"/>
      <c r="BV31" s="406"/>
      <c r="BW31" s="406"/>
      <c r="BX31" s="406"/>
      <c r="BY31" s="406"/>
      <c r="BZ31" s="406"/>
      <c r="CA31" s="406"/>
      <c r="CB31" s="406"/>
      <c r="CC31" s="406"/>
      <c r="CD31" s="406"/>
      <c r="CE31" s="406"/>
      <c r="CF31" s="406"/>
      <c r="CG31" s="406"/>
      <c r="CH31" s="406"/>
      <c r="CI31" s="406"/>
      <c r="CJ31" s="406"/>
      <c r="CK31" s="406"/>
      <c r="CL31" s="406"/>
      <c r="CM31" s="406"/>
      <c r="CN31" s="406"/>
      <c r="CO31" s="406"/>
      <c r="CP31" s="406"/>
      <c r="CQ31" s="406"/>
      <c r="CR31" s="406"/>
      <c r="CS31" s="406"/>
      <c r="CT31" s="406"/>
      <c r="CU31" s="406"/>
      <c r="CV31" s="406"/>
      <c r="CW31" s="406"/>
      <c r="CX31" s="406"/>
    </row>
    <row r="32" spans="1:102" s="409" customFormat="1" ht="15.75" customHeight="1" x14ac:dyDescent="0.2">
      <c r="A32" s="406"/>
      <c r="B32" s="407" t="s">
        <v>48</v>
      </c>
      <c r="C32" s="406"/>
      <c r="D32" s="406"/>
      <c r="E32" s="408"/>
      <c r="F32" s="406"/>
      <c r="G32" s="406"/>
      <c r="H32" s="406"/>
      <c r="I32" s="406"/>
      <c r="J32" s="406"/>
      <c r="K32" s="406"/>
      <c r="L32" s="407" t="s">
        <v>50</v>
      </c>
      <c r="M32" s="406"/>
      <c r="N32" s="406"/>
      <c r="O32" s="408"/>
      <c r="P32" s="406"/>
      <c r="Q32" s="406"/>
      <c r="R32" s="406"/>
      <c r="S32" s="406"/>
      <c r="T32" s="406"/>
      <c r="U32" s="406"/>
      <c r="V32" s="406"/>
      <c r="W32" s="406"/>
      <c r="X32" s="406"/>
      <c r="Y32" s="406"/>
      <c r="Z32" s="406"/>
      <c r="AA32" s="406"/>
      <c r="AB32" s="406"/>
      <c r="AC32" s="406"/>
      <c r="AD32" s="406"/>
      <c r="AE32" s="406"/>
      <c r="AF32" s="406"/>
      <c r="AG32" s="406"/>
      <c r="AH32" s="406"/>
      <c r="AI32" s="406"/>
      <c r="AJ32" s="406"/>
      <c r="AK32" s="406"/>
      <c r="AL32" s="406"/>
      <c r="AM32" s="406"/>
      <c r="AN32" s="406"/>
      <c r="AO32" s="406"/>
      <c r="AP32" s="406"/>
      <c r="AQ32" s="406"/>
      <c r="AR32" s="406"/>
      <c r="AS32" s="406"/>
      <c r="AT32" s="406"/>
      <c r="AU32" s="406"/>
      <c r="AV32" s="406"/>
      <c r="AW32" s="406"/>
      <c r="AX32" s="406"/>
      <c r="AY32" s="406"/>
      <c r="AZ32" s="406"/>
      <c r="BA32" s="406"/>
      <c r="BB32" s="406"/>
      <c r="BC32" s="406"/>
      <c r="BD32" s="406"/>
      <c r="BE32" s="406"/>
      <c r="BF32" s="406"/>
      <c r="BG32" s="406"/>
      <c r="BH32" s="406"/>
      <c r="BI32" s="406"/>
      <c r="BJ32" s="406"/>
      <c r="BK32" s="406"/>
      <c r="BL32" s="406"/>
      <c r="BM32" s="406"/>
      <c r="BN32" s="406"/>
      <c r="BO32" s="406"/>
      <c r="BP32" s="406"/>
      <c r="BQ32" s="406"/>
      <c r="BR32" s="406"/>
      <c r="BS32" s="406"/>
      <c r="BT32" s="406"/>
      <c r="BU32" s="406"/>
      <c r="BV32" s="406"/>
      <c r="BW32" s="406"/>
      <c r="BX32" s="406"/>
      <c r="BY32" s="406"/>
      <c r="BZ32" s="406"/>
      <c r="CA32" s="406"/>
      <c r="CB32" s="406"/>
      <c r="CC32" s="406"/>
      <c r="CD32" s="406"/>
      <c r="CE32" s="406"/>
      <c r="CF32" s="406"/>
      <c r="CG32" s="406"/>
      <c r="CH32" s="406"/>
      <c r="CI32" s="406"/>
      <c r="CJ32" s="406"/>
      <c r="CK32" s="406"/>
      <c r="CL32" s="406"/>
      <c r="CM32" s="406"/>
      <c r="CN32" s="406"/>
      <c r="CO32" s="406"/>
      <c r="CP32" s="406"/>
      <c r="CQ32" s="406"/>
      <c r="CR32" s="406"/>
      <c r="CS32" s="406"/>
      <c r="CT32" s="406"/>
      <c r="CU32" s="406"/>
      <c r="CV32" s="406"/>
      <c r="CW32" s="406"/>
      <c r="CX32" s="406"/>
    </row>
    <row r="33" spans="1:101" s="409" customFormat="1" ht="12" x14ac:dyDescent="0.2">
      <c r="A33" s="406"/>
      <c r="B33" s="1170"/>
      <c r="C33" s="1170"/>
      <c r="D33" s="1170"/>
      <c r="E33" s="1170"/>
      <c r="F33" s="1170"/>
      <c r="G33" s="1170"/>
      <c r="H33" s="1170"/>
      <c r="I33" s="1170"/>
      <c r="J33" s="1170"/>
      <c r="K33" s="412"/>
      <c r="L33" s="412"/>
      <c r="M33" s="406"/>
      <c r="N33" s="406"/>
      <c r="O33" s="406"/>
      <c r="P33" s="406"/>
      <c r="Q33" s="406"/>
      <c r="R33" s="406"/>
      <c r="S33" s="406"/>
      <c r="T33" s="406"/>
      <c r="U33" s="406"/>
      <c r="V33" s="406"/>
      <c r="W33" s="406"/>
      <c r="X33" s="406"/>
      <c r="Y33" s="406"/>
      <c r="Z33" s="406"/>
      <c r="AA33" s="406"/>
      <c r="AB33" s="406"/>
      <c r="AC33" s="406"/>
      <c r="AD33" s="406"/>
      <c r="AE33" s="406"/>
      <c r="AF33" s="406"/>
      <c r="AG33" s="406"/>
      <c r="AH33" s="406"/>
      <c r="AI33" s="406"/>
      <c r="AJ33" s="406"/>
      <c r="AK33" s="406"/>
      <c r="AL33" s="406"/>
      <c r="AM33" s="406"/>
      <c r="AN33" s="406"/>
      <c r="AO33" s="406"/>
      <c r="AP33" s="406"/>
      <c r="AQ33" s="406"/>
      <c r="AR33" s="406"/>
      <c r="AS33" s="406"/>
      <c r="AT33" s="406"/>
      <c r="AU33" s="406"/>
      <c r="AV33" s="406"/>
      <c r="AW33" s="406"/>
      <c r="AX33" s="406"/>
      <c r="AY33" s="406"/>
      <c r="AZ33" s="406"/>
      <c r="BA33" s="406"/>
      <c r="BB33" s="406"/>
      <c r="BC33" s="406"/>
      <c r="BD33" s="406"/>
      <c r="BE33" s="406"/>
      <c r="BF33" s="406"/>
      <c r="BG33" s="406"/>
      <c r="BH33" s="406"/>
      <c r="BI33" s="406"/>
      <c r="BJ33" s="406"/>
      <c r="BK33" s="406"/>
      <c r="BL33" s="406"/>
      <c r="BM33" s="406"/>
      <c r="BN33" s="406"/>
      <c r="BO33" s="406"/>
      <c r="BP33" s="406"/>
      <c r="BQ33" s="406"/>
      <c r="BR33" s="406"/>
      <c r="BS33" s="406"/>
      <c r="BT33" s="406"/>
      <c r="BU33" s="406"/>
      <c r="BV33" s="406"/>
      <c r="BW33" s="406"/>
      <c r="BX33" s="406"/>
      <c r="BY33" s="406"/>
      <c r="BZ33" s="406"/>
      <c r="CA33" s="406"/>
      <c r="CB33" s="406"/>
      <c r="CC33" s="406"/>
      <c r="CD33" s="406"/>
      <c r="CE33" s="406"/>
      <c r="CF33" s="406"/>
      <c r="CG33" s="406"/>
      <c r="CH33" s="406"/>
      <c r="CI33" s="406"/>
      <c r="CJ33" s="406"/>
      <c r="CK33" s="406"/>
      <c r="CL33" s="406"/>
      <c r="CM33" s="406"/>
      <c r="CN33" s="406"/>
      <c r="CO33" s="406"/>
      <c r="CP33" s="406"/>
      <c r="CQ33" s="406"/>
      <c r="CR33" s="406"/>
      <c r="CS33" s="406"/>
      <c r="CT33" s="406"/>
      <c r="CU33" s="406"/>
      <c r="CV33" s="406"/>
      <c r="CW33" s="406"/>
    </row>
    <row r="34" spans="1:101" s="409" customFormat="1" ht="12" x14ac:dyDescent="0.2">
      <c r="A34" s="406"/>
      <c r="B34" s="407" t="s">
        <v>49</v>
      </c>
      <c r="C34" s="406"/>
      <c r="D34" s="406"/>
      <c r="E34" s="408"/>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c r="AJ34" s="406"/>
      <c r="AK34" s="406"/>
      <c r="AL34" s="406"/>
      <c r="AM34" s="406"/>
      <c r="AN34" s="406"/>
      <c r="AO34" s="406"/>
      <c r="AP34" s="406"/>
      <c r="AQ34" s="406"/>
      <c r="AR34" s="406"/>
      <c r="AS34" s="406"/>
      <c r="AT34" s="406"/>
      <c r="AU34" s="406"/>
      <c r="AV34" s="406"/>
      <c r="AW34" s="406"/>
      <c r="AX34" s="406"/>
      <c r="AY34" s="406"/>
      <c r="AZ34" s="406"/>
      <c r="BA34" s="406"/>
      <c r="BB34" s="406"/>
      <c r="BC34" s="406"/>
      <c r="BD34" s="406"/>
      <c r="BE34" s="406"/>
      <c r="BF34" s="406"/>
      <c r="BG34" s="406"/>
      <c r="BH34" s="406"/>
      <c r="BI34" s="406"/>
      <c r="BJ34" s="406"/>
      <c r="BK34" s="406"/>
      <c r="BL34" s="406"/>
      <c r="BM34" s="406"/>
      <c r="BN34" s="406"/>
      <c r="BO34" s="406"/>
      <c r="BP34" s="406"/>
      <c r="BQ34" s="406"/>
      <c r="BR34" s="406"/>
      <c r="BS34" s="406"/>
      <c r="BT34" s="406"/>
      <c r="BU34" s="406"/>
      <c r="BV34" s="406"/>
      <c r="BW34" s="406"/>
      <c r="BX34" s="406"/>
      <c r="BY34" s="406"/>
      <c r="BZ34" s="406"/>
      <c r="CA34" s="406"/>
      <c r="CB34" s="406"/>
      <c r="CC34" s="406"/>
      <c r="CD34" s="406"/>
      <c r="CE34" s="406"/>
      <c r="CF34" s="406"/>
      <c r="CG34" s="406"/>
      <c r="CH34" s="406"/>
      <c r="CI34" s="406"/>
      <c r="CJ34" s="406"/>
      <c r="CK34" s="406"/>
      <c r="CL34" s="406"/>
      <c r="CM34" s="406"/>
      <c r="CN34" s="406"/>
      <c r="CO34" s="406"/>
      <c r="CP34" s="406"/>
      <c r="CQ34" s="406"/>
      <c r="CR34" s="406"/>
      <c r="CS34" s="406"/>
      <c r="CT34" s="406"/>
      <c r="CU34" s="406"/>
      <c r="CV34" s="406"/>
      <c r="CW34" s="406"/>
    </row>
    <row r="35" spans="1:101" s="409" customFormat="1" ht="15" customHeight="1" x14ac:dyDescent="0.2">
      <c r="A35" s="406"/>
      <c r="H35" s="406"/>
      <c r="I35" s="406"/>
      <c r="J35" s="406"/>
      <c r="K35" s="412"/>
      <c r="L35" s="412"/>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6"/>
      <c r="AM35" s="406"/>
      <c r="AN35" s="406"/>
      <c r="AO35" s="406"/>
      <c r="AP35" s="406"/>
      <c r="AQ35" s="406"/>
      <c r="AR35" s="406"/>
      <c r="AS35" s="406"/>
      <c r="AT35" s="406"/>
      <c r="AU35" s="406"/>
      <c r="AV35" s="406"/>
      <c r="AW35" s="406"/>
      <c r="AX35" s="406"/>
      <c r="AY35" s="406"/>
      <c r="AZ35" s="406"/>
      <c r="BA35" s="406"/>
      <c r="BB35" s="406"/>
      <c r="BC35" s="406"/>
      <c r="BD35" s="406"/>
      <c r="BE35" s="406"/>
      <c r="BF35" s="406"/>
      <c r="BG35" s="406"/>
      <c r="BH35" s="406"/>
      <c r="BI35" s="406"/>
      <c r="BJ35" s="406"/>
      <c r="BK35" s="406"/>
      <c r="BL35" s="406"/>
      <c r="BM35" s="406"/>
      <c r="BN35" s="406"/>
      <c r="BO35" s="406"/>
      <c r="BP35" s="406"/>
      <c r="BQ35" s="406"/>
      <c r="BR35" s="406"/>
      <c r="BS35" s="406"/>
      <c r="BT35" s="406"/>
      <c r="BU35" s="406"/>
      <c r="BV35" s="406"/>
      <c r="BW35" s="406"/>
      <c r="BX35" s="406"/>
      <c r="BY35" s="406"/>
      <c r="BZ35" s="406"/>
      <c r="CA35" s="406"/>
      <c r="CB35" s="406"/>
      <c r="CC35" s="406"/>
      <c r="CD35" s="406"/>
      <c r="CE35" s="406"/>
      <c r="CF35" s="406"/>
      <c r="CG35" s="406"/>
      <c r="CH35" s="406"/>
      <c r="CI35" s="406"/>
      <c r="CJ35" s="406"/>
      <c r="CK35" s="406"/>
      <c r="CL35" s="406"/>
      <c r="CM35" s="406"/>
      <c r="CN35" s="406"/>
      <c r="CO35" s="406"/>
      <c r="CP35" s="406"/>
      <c r="CQ35" s="406"/>
      <c r="CR35" s="406"/>
      <c r="CS35" s="406"/>
      <c r="CT35" s="406"/>
      <c r="CU35" s="406"/>
      <c r="CV35" s="406"/>
      <c r="CW35" s="406"/>
    </row>
    <row r="36" spans="1:101" s="150" customFormat="1" ht="12" x14ac:dyDescent="0.2">
      <c r="A36" s="146"/>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8"/>
      <c r="BR36" s="148"/>
      <c r="BS36" s="148"/>
      <c r="BT36" s="148"/>
      <c r="BU36" s="148"/>
      <c r="BV36" s="148"/>
      <c r="BW36" s="148"/>
      <c r="BX36" s="148"/>
      <c r="BY36" s="148"/>
      <c r="BZ36" s="148"/>
      <c r="CA36" s="148"/>
      <c r="CB36" s="148"/>
      <c r="CC36" s="148"/>
      <c r="CD36" s="148"/>
      <c r="CE36" s="148"/>
      <c r="CF36" s="148"/>
      <c r="CG36" s="148"/>
      <c r="CH36" s="148"/>
      <c r="CI36" s="148"/>
      <c r="CJ36" s="148"/>
      <c r="CK36" s="148"/>
      <c r="CL36" s="148"/>
      <c r="CM36" s="148"/>
      <c r="CN36" s="148"/>
      <c r="CO36" s="148"/>
      <c r="CP36" s="148"/>
      <c r="CQ36" s="148"/>
      <c r="CR36" s="148"/>
      <c r="CS36" s="148"/>
      <c r="CT36" s="148"/>
      <c r="CU36" s="148"/>
      <c r="CV36" s="148"/>
      <c r="CW36" s="148"/>
    </row>
    <row r="37" spans="1:101" s="139" customFormat="1" ht="10.5" customHeight="1" x14ac:dyDescent="0.2">
      <c r="A37" s="132"/>
    </row>
  </sheetData>
  <sheetProtection algorithmName="SHA-512" hashValue="E9AjcPTvedcNcq13WwdSW+WTXCNtDgjjC+P1Xp1xeaGEPYC2kuWugmQtwoEwabEbBqGzg0NqRL+Ryx3kJ/eUPw==" saltValue="UtRyjQFOYo77MkZeYBQ27Q==" spinCount="100000" sheet="1" objects="1" scenarios="1"/>
  <mergeCells count="34">
    <mergeCell ref="F5:H5"/>
    <mergeCell ref="L5:M5"/>
    <mergeCell ref="I5:K5"/>
    <mergeCell ref="B19:C19"/>
    <mergeCell ref="K19:M19"/>
    <mergeCell ref="B9:E9"/>
    <mergeCell ref="B18:C18"/>
    <mergeCell ref="K18:M18"/>
    <mergeCell ref="E18:J18"/>
    <mergeCell ref="B2:M2"/>
    <mergeCell ref="B1:M1"/>
    <mergeCell ref="B17:C17"/>
    <mergeCell ref="K17:M17"/>
    <mergeCell ref="B12:C16"/>
    <mergeCell ref="K12:M16"/>
    <mergeCell ref="F6:H6"/>
    <mergeCell ref="F7:H7"/>
    <mergeCell ref="F9:G9"/>
    <mergeCell ref="H9:I9"/>
    <mergeCell ref="J9:L9"/>
    <mergeCell ref="L7:M7"/>
    <mergeCell ref="J7:K7"/>
    <mergeCell ref="K11:M11"/>
    <mergeCell ref="B3:M3"/>
    <mergeCell ref="A4:L4"/>
    <mergeCell ref="B29:J29"/>
    <mergeCell ref="B31:J31"/>
    <mergeCell ref="L31:M31"/>
    <mergeCell ref="B33:J33"/>
    <mergeCell ref="C21:M21"/>
    <mergeCell ref="B23:M23"/>
    <mergeCell ref="B24:L24"/>
    <mergeCell ref="B26:M26"/>
    <mergeCell ref="B22:M22"/>
  </mergeCells>
  <dataValidations count="2">
    <dataValidation type="list" allowBlank="1" showInputMessage="1" showErrorMessage="1" sqref="IT12 SP12 ACL12 AMH12 AWD12 BFZ12 BPV12 BZR12 CJN12 CTJ12 DDF12 DNB12 DWX12 EGT12 EQP12 FAL12 FKH12 FUD12 GDZ12 GNV12 GXR12 HHN12 HRJ12 IBF12 ILB12 IUX12 JET12 JOP12 JYL12 KIH12 KSD12 LBZ12 LLV12 LVR12 MFN12 MPJ12 MZF12 NJB12 NSX12 OCT12 OMP12 OWL12 PGH12 PQD12 PZZ12 QJV12 QTR12 RDN12 RNJ12 RXF12 SHB12 SQX12 TAT12 TKP12 TUL12 UEH12 UOD12 UXZ12 VHV12 VRR12 WBN12 WLJ12 WVF12 C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C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C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C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C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C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C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C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C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C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C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C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C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C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C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WVJ983036 C65540:C65552 IX65540:IX65552 ST65540:ST65552 ACP65540:ACP65552 AML65540:AML65552 AWH65540:AWH65552 BGD65540:BGD65552 BPZ65540:BPZ65552 BZV65540:BZV65552 CJR65540:CJR65552 CTN65540:CTN65552 DDJ65540:DDJ65552 DNF65540:DNF65552 DXB65540:DXB65552 EGX65540:EGX65552 EQT65540:EQT65552 FAP65540:FAP65552 FKL65540:FKL65552 FUH65540:FUH65552 GED65540:GED65552 GNZ65540:GNZ65552 GXV65540:GXV65552 HHR65540:HHR65552 HRN65540:HRN65552 IBJ65540:IBJ65552 ILF65540:ILF65552 IVB65540:IVB65552 JEX65540:JEX65552 JOT65540:JOT65552 JYP65540:JYP65552 KIL65540:KIL65552 KSH65540:KSH65552 LCD65540:LCD65552 LLZ65540:LLZ65552 LVV65540:LVV65552 MFR65540:MFR65552 MPN65540:MPN65552 MZJ65540:MZJ65552 NJF65540:NJF65552 NTB65540:NTB65552 OCX65540:OCX65552 OMT65540:OMT65552 OWP65540:OWP65552 PGL65540:PGL65552 PQH65540:PQH65552 QAD65540:QAD65552 QJZ65540:QJZ65552 QTV65540:QTV65552 RDR65540:RDR65552 RNN65540:RNN65552 RXJ65540:RXJ65552 SHF65540:SHF65552 SRB65540:SRB65552 TAX65540:TAX65552 TKT65540:TKT65552 TUP65540:TUP65552 UEL65540:UEL65552 UOH65540:UOH65552 UYD65540:UYD65552 VHZ65540:VHZ65552 VRV65540:VRV65552 WBR65540:WBR65552 WLN65540:WLN65552 WVJ65540:WVJ65552 C131076:C131088 IX131076:IX131088 ST131076:ST131088 ACP131076:ACP131088 AML131076:AML131088 AWH131076:AWH131088 BGD131076:BGD131088 BPZ131076:BPZ131088 BZV131076:BZV131088 CJR131076:CJR131088 CTN131076:CTN131088 DDJ131076:DDJ131088 DNF131076:DNF131088 DXB131076:DXB131088 EGX131076:EGX131088 EQT131076:EQT131088 FAP131076:FAP131088 FKL131076:FKL131088 FUH131076:FUH131088 GED131076:GED131088 GNZ131076:GNZ131088 GXV131076:GXV131088 HHR131076:HHR131088 HRN131076:HRN131088 IBJ131076:IBJ131088 ILF131076:ILF131088 IVB131076:IVB131088 JEX131076:JEX131088 JOT131076:JOT131088 JYP131076:JYP131088 KIL131076:KIL131088 KSH131076:KSH131088 LCD131076:LCD131088 LLZ131076:LLZ131088 LVV131076:LVV131088 MFR131076:MFR131088 MPN131076:MPN131088 MZJ131076:MZJ131088 NJF131076:NJF131088 NTB131076:NTB131088 OCX131076:OCX131088 OMT131076:OMT131088 OWP131076:OWP131088 PGL131076:PGL131088 PQH131076:PQH131088 QAD131076:QAD131088 QJZ131076:QJZ131088 QTV131076:QTV131088 RDR131076:RDR131088 RNN131076:RNN131088 RXJ131076:RXJ131088 SHF131076:SHF131088 SRB131076:SRB131088 TAX131076:TAX131088 TKT131076:TKT131088 TUP131076:TUP131088 UEL131076:UEL131088 UOH131076:UOH131088 UYD131076:UYD131088 VHZ131076:VHZ131088 VRV131076:VRV131088 WBR131076:WBR131088 WLN131076:WLN131088 WVJ131076:WVJ131088 C196612:C196624 IX196612:IX196624 ST196612:ST196624 ACP196612:ACP196624 AML196612:AML196624 AWH196612:AWH196624 BGD196612:BGD196624 BPZ196612:BPZ196624 BZV196612:BZV196624 CJR196612:CJR196624 CTN196612:CTN196624 DDJ196612:DDJ196624 DNF196612:DNF196624 DXB196612:DXB196624 EGX196612:EGX196624 EQT196612:EQT196624 FAP196612:FAP196624 FKL196612:FKL196624 FUH196612:FUH196624 GED196612:GED196624 GNZ196612:GNZ196624 GXV196612:GXV196624 HHR196612:HHR196624 HRN196612:HRN196624 IBJ196612:IBJ196624 ILF196612:ILF196624 IVB196612:IVB196624 JEX196612:JEX196624 JOT196612:JOT196624 JYP196612:JYP196624 KIL196612:KIL196624 KSH196612:KSH196624 LCD196612:LCD196624 LLZ196612:LLZ196624 LVV196612:LVV196624 MFR196612:MFR196624 MPN196612:MPN196624 MZJ196612:MZJ196624 NJF196612:NJF196624 NTB196612:NTB196624 OCX196612:OCX196624 OMT196612:OMT196624 OWP196612:OWP196624 PGL196612:PGL196624 PQH196612:PQH196624 QAD196612:QAD196624 QJZ196612:QJZ196624 QTV196612:QTV196624 RDR196612:RDR196624 RNN196612:RNN196624 RXJ196612:RXJ196624 SHF196612:SHF196624 SRB196612:SRB196624 TAX196612:TAX196624 TKT196612:TKT196624 TUP196612:TUP196624 UEL196612:UEL196624 UOH196612:UOH196624 UYD196612:UYD196624 VHZ196612:VHZ196624 VRV196612:VRV196624 WBR196612:WBR196624 WLN196612:WLN196624 WVJ196612:WVJ196624 C262148:C262160 IX262148:IX262160 ST262148:ST262160 ACP262148:ACP262160 AML262148:AML262160 AWH262148:AWH262160 BGD262148:BGD262160 BPZ262148:BPZ262160 BZV262148:BZV262160 CJR262148:CJR262160 CTN262148:CTN262160 DDJ262148:DDJ262160 DNF262148:DNF262160 DXB262148:DXB262160 EGX262148:EGX262160 EQT262148:EQT262160 FAP262148:FAP262160 FKL262148:FKL262160 FUH262148:FUH262160 GED262148:GED262160 GNZ262148:GNZ262160 GXV262148:GXV262160 HHR262148:HHR262160 HRN262148:HRN262160 IBJ262148:IBJ262160 ILF262148:ILF262160 IVB262148:IVB262160 JEX262148:JEX262160 JOT262148:JOT262160 JYP262148:JYP262160 KIL262148:KIL262160 KSH262148:KSH262160 LCD262148:LCD262160 LLZ262148:LLZ262160 LVV262148:LVV262160 MFR262148:MFR262160 MPN262148:MPN262160 MZJ262148:MZJ262160 NJF262148:NJF262160 NTB262148:NTB262160 OCX262148:OCX262160 OMT262148:OMT262160 OWP262148:OWP262160 PGL262148:PGL262160 PQH262148:PQH262160 QAD262148:QAD262160 QJZ262148:QJZ262160 QTV262148:QTV262160 RDR262148:RDR262160 RNN262148:RNN262160 RXJ262148:RXJ262160 SHF262148:SHF262160 SRB262148:SRB262160 TAX262148:TAX262160 TKT262148:TKT262160 TUP262148:TUP262160 UEL262148:UEL262160 UOH262148:UOH262160 UYD262148:UYD262160 VHZ262148:VHZ262160 VRV262148:VRV262160 WBR262148:WBR262160 WLN262148:WLN262160 WVJ262148:WVJ262160 C327684:C327696 IX327684:IX327696 ST327684:ST327696 ACP327684:ACP327696 AML327684:AML327696 AWH327684:AWH327696 BGD327684:BGD327696 BPZ327684:BPZ327696 BZV327684:BZV327696 CJR327684:CJR327696 CTN327684:CTN327696 DDJ327684:DDJ327696 DNF327684:DNF327696 DXB327684:DXB327696 EGX327684:EGX327696 EQT327684:EQT327696 FAP327684:FAP327696 FKL327684:FKL327696 FUH327684:FUH327696 GED327684:GED327696 GNZ327684:GNZ327696 GXV327684:GXV327696 HHR327684:HHR327696 HRN327684:HRN327696 IBJ327684:IBJ327696 ILF327684:ILF327696 IVB327684:IVB327696 JEX327684:JEX327696 JOT327684:JOT327696 JYP327684:JYP327696 KIL327684:KIL327696 KSH327684:KSH327696 LCD327684:LCD327696 LLZ327684:LLZ327696 LVV327684:LVV327696 MFR327684:MFR327696 MPN327684:MPN327696 MZJ327684:MZJ327696 NJF327684:NJF327696 NTB327684:NTB327696 OCX327684:OCX327696 OMT327684:OMT327696 OWP327684:OWP327696 PGL327684:PGL327696 PQH327684:PQH327696 QAD327684:QAD327696 QJZ327684:QJZ327696 QTV327684:QTV327696 RDR327684:RDR327696 RNN327684:RNN327696 RXJ327684:RXJ327696 SHF327684:SHF327696 SRB327684:SRB327696 TAX327684:TAX327696 TKT327684:TKT327696 TUP327684:TUP327696 UEL327684:UEL327696 UOH327684:UOH327696 UYD327684:UYD327696 VHZ327684:VHZ327696 VRV327684:VRV327696 WBR327684:WBR327696 WLN327684:WLN327696 WVJ327684:WVJ327696 C393220:C393232 IX393220:IX393232 ST393220:ST393232 ACP393220:ACP393232 AML393220:AML393232 AWH393220:AWH393232 BGD393220:BGD393232 BPZ393220:BPZ393232 BZV393220:BZV393232 CJR393220:CJR393232 CTN393220:CTN393232 DDJ393220:DDJ393232 DNF393220:DNF393232 DXB393220:DXB393232 EGX393220:EGX393232 EQT393220:EQT393232 FAP393220:FAP393232 FKL393220:FKL393232 FUH393220:FUH393232 GED393220:GED393232 GNZ393220:GNZ393232 GXV393220:GXV393232 HHR393220:HHR393232 HRN393220:HRN393232 IBJ393220:IBJ393232 ILF393220:ILF393232 IVB393220:IVB393232 JEX393220:JEX393232 JOT393220:JOT393232 JYP393220:JYP393232 KIL393220:KIL393232 KSH393220:KSH393232 LCD393220:LCD393232 LLZ393220:LLZ393232 LVV393220:LVV393232 MFR393220:MFR393232 MPN393220:MPN393232 MZJ393220:MZJ393232 NJF393220:NJF393232 NTB393220:NTB393232 OCX393220:OCX393232 OMT393220:OMT393232 OWP393220:OWP393232 PGL393220:PGL393232 PQH393220:PQH393232 QAD393220:QAD393232 QJZ393220:QJZ393232 QTV393220:QTV393232 RDR393220:RDR393232 RNN393220:RNN393232 RXJ393220:RXJ393232 SHF393220:SHF393232 SRB393220:SRB393232 TAX393220:TAX393232 TKT393220:TKT393232 TUP393220:TUP393232 UEL393220:UEL393232 UOH393220:UOH393232 UYD393220:UYD393232 VHZ393220:VHZ393232 VRV393220:VRV393232 WBR393220:WBR393232 WLN393220:WLN393232 WVJ393220:WVJ393232 C458756:C458768 IX458756:IX458768 ST458756:ST458768 ACP458756:ACP458768 AML458756:AML458768 AWH458756:AWH458768 BGD458756:BGD458768 BPZ458756:BPZ458768 BZV458756:BZV458768 CJR458756:CJR458768 CTN458756:CTN458768 DDJ458756:DDJ458768 DNF458756:DNF458768 DXB458756:DXB458768 EGX458756:EGX458768 EQT458756:EQT458768 FAP458756:FAP458768 FKL458756:FKL458768 FUH458756:FUH458768 GED458756:GED458768 GNZ458756:GNZ458768 GXV458756:GXV458768 HHR458756:HHR458768 HRN458756:HRN458768 IBJ458756:IBJ458768 ILF458756:ILF458768 IVB458756:IVB458768 JEX458756:JEX458768 JOT458756:JOT458768 JYP458756:JYP458768 KIL458756:KIL458768 KSH458756:KSH458768 LCD458756:LCD458768 LLZ458756:LLZ458768 LVV458756:LVV458768 MFR458756:MFR458768 MPN458756:MPN458768 MZJ458756:MZJ458768 NJF458756:NJF458768 NTB458756:NTB458768 OCX458756:OCX458768 OMT458756:OMT458768 OWP458756:OWP458768 PGL458756:PGL458768 PQH458756:PQH458768 QAD458756:QAD458768 QJZ458756:QJZ458768 QTV458756:QTV458768 RDR458756:RDR458768 RNN458756:RNN458768 RXJ458756:RXJ458768 SHF458756:SHF458768 SRB458756:SRB458768 TAX458756:TAX458768 TKT458756:TKT458768 TUP458756:TUP458768 UEL458756:UEL458768 UOH458756:UOH458768 UYD458756:UYD458768 VHZ458756:VHZ458768 VRV458756:VRV458768 WBR458756:WBR458768 WLN458756:WLN458768 WVJ458756:WVJ458768 C524292:C524304 IX524292:IX524304 ST524292:ST524304 ACP524292:ACP524304 AML524292:AML524304 AWH524292:AWH524304 BGD524292:BGD524304 BPZ524292:BPZ524304 BZV524292:BZV524304 CJR524292:CJR524304 CTN524292:CTN524304 DDJ524292:DDJ524304 DNF524292:DNF524304 DXB524292:DXB524304 EGX524292:EGX524304 EQT524292:EQT524304 FAP524292:FAP524304 FKL524292:FKL524304 FUH524292:FUH524304 GED524292:GED524304 GNZ524292:GNZ524304 GXV524292:GXV524304 HHR524292:HHR524304 HRN524292:HRN524304 IBJ524292:IBJ524304 ILF524292:ILF524304 IVB524292:IVB524304 JEX524292:JEX524304 JOT524292:JOT524304 JYP524292:JYP524304 KIL524292:KIL524304 KSH524292:KSH524304 LCD524292:LCD524304 LLZ524292:LLZ524304 LVV524292:LVV524304 MFR524292:MFR524304 MPN524292:MPN524304 MZJ524292:MZJ524304 NJF524292:NJF524304 NTB524292:NTB524304 OCX524292:OCX524304 OMT524292:OMT524304 OWP524292:OWP524304 PGL524292:PGL524304 PQH524292:PQH524304 QAD524292:QAD524304 QJZ524292:QJZ524304 QTV524292:QTV524304 RDR524292:RDR524304 RNN524292:RNN524304 RXJ524292:RXJ524304 SHF524292:SHF524304 SRB524292:SRB524304 TAX524292:TAX524304 TKT524292:TKT524304 TUP524292:TUP524304 UEL524292:UEL524304 UOH524292:UOH524304 UYD524292:UYD524304 VHZ524292:VHZ524304 VRV524292:VRV524304 WBR524292:WBR524304 WLN524292:WLN524304 WVJ524292:WVJ524304 C589828:C589840 IX589828:IX589840 ST589828:ST589840 ACP589828:ACP589840 AML589828:AML589840 AWH589828:AWH589840 BGD589828:BGD589840 BPZ589828:BPZ589840 BZV589828:BZV589840 CJR589828:CJR589840 CTN589828:CTN589840 DDJ589828:DDJ589840 DNF589828:DNF589840 DXB589828:DXB589840 EGX589828:EGX589840 EQT589828:EQT589840 FAP589828:FAP589840 FKL589828:FKL589840 FUH589828:FUH589840 GED589828:GED589840 GNZ589828:GNZ589840 GXV589828:GXV589840 HHR589828:HHR589840 HRN589828:HRN589840 IBJ589828:IBJ589840 ILF589828:ILF589840 IVB589828:IVB589840 JEX589828:JEX589840 JOT589828:JOT589840 JYP589828:JYP589840 KIL589828:KIL589840 KSH589828:KSH589840 LCD589828:LCD589840 LLZ589828:LLZ589840 LVV589828:LVV589840 MFR589828:MFR589840 MPN589828:MPN589840 MZJ589828:MZJ589840 NJF589828:NJF589840 NTB589828:NTB589840 OCX589828:OCX589840 OMT589828:OMT589840 OWP589828:OWP589840 PGL589828:PGL589840 PQH589828:PQH589840 QAD589828:QAD589840 QJZ589828:QJZ589840 QTV589828:QTV589840 RDR589828:RDR589840 RNN589828:RNN589840 RXJ589828:RXJ589840 SHF589828:SHF589840 SRB589828:SRB589840 TAX589828:TAX589840 TKT589828:TKT589840 TUP589828:TUP589840 UEL589828:UEL589840 UOH589828:UOH589840 UYD589828:UYD589840 VHZ589828:VHZ589840 VRV589828:VRV589840 WBR589828:WBR589840 WLN589828:WLN589840 WVJ589828:WVJ589840 C655364:C655376 IX655364:IX655376 ST655364:ST655376 ACP655364:ACP655376 AML655364:AML655376 AWH655364:AWH655376 BGD655364:BGD655376 BPZ655364:BPZ655376 BZV655364:BZV655376 CJR655364:CJR655376 CTN655364:CTN655376 DDJ655364:DDJ655376 DNF655364:DNF655376 DXB655364:DXB655376 EGX655364:EGX655376 EQT655364:EQT655376 FAP655364:FAP655376 FKL655364:FKL655376 FUH655364:FUH655376 GED655364:GED655376 GNZ655364:GNZ655376 GXV655364:GXV655376 HHR655364:HHR655376 HRN655364:HRN655376 IBJ655364:IBJ655376 ILF655364:ILF655376 IVB655364:IVB655376 JEX655364:JEX655376 JOT655364:JOT655376 JYP655364:JYP655376 KIL655364:KIL655376 KSH655364:KSH655376 LCD655364:LCD655376 LLZ655364:LLZ655376 LVV655364:LVV655376 MFR655364:MFR655376 MPN655364:MPN655376 MZJ655364:MZJ655376 NJF655364:NJF655376 NTB655364:NTB655376 OCX655364:OCX655376 OMT655364:OMT655376 OWP655364:OWP655376 PGL655364:PGL655376 PQH655364:PQH655376 QAD655364:QAD655376 QJZ655364:QJZ655376 QTV655364:QTV655376 RDR655364:RDR655376 RNN655364:RNN655376 RXJ655364:RXJ655376 SHF655364:SHF655376 SRB655364:SRB655376 TAX655364:TAX655376 TKT655364:TKT655376 TUP655364:TUP655376 UEL655364:UEL655376 UOH655364:UOH655376 UYD655364:UYD655376 VHZ655364:VHZ655376 VRV655364:VRV655376 WBR655364:WBR655376 WLN655364:WLN655376 WVJ655364:WVJ655376 C720900:C720912 IX720900:IX720912 ST720900:ST720912 ACP720900:ACP720912 AML720900:AML720912 AWH720900:AWH720912 BGD720900:BGD720912 BPZ720900:BPZ720912 BZV720900:BZV720912 CJR720900:CJR720912 CTN720900:CTN720912 DDJ720900:DDJ720912 DNF720900:DNF720912 DXB720900:DXB720912 EGX720900:EGX720912 EQT720900:EQT720912 FAP720900:FAP720912 FKL720900:FKL720912 FUH720900:FUH720912 GED720900:GED720912 GNZ720900:GNZ720912 GXV720900:GXV720912 HHR720900:HHR720912 HRN720900:HRN720912 IBJ720900:IBJ720912 ILF720900:ILF720912 IVB720900:IVB720912 JEX720900:JEX720912 JOT720900:JOT720912 JYP720900:JYP720912 KIL720900:KIL720912 KSH720900:KSH720912 LCD720900:LCD720912 LLZ720900:LLZ720912 LVV720900:LVV720912 MFR720900:MFR720912 MPN720900:MPN720912 MZJ720900:MZJ720912 NJF720900:NJF720912 NTB720900:NTB720912 OCX720900:OCX720912 OMT720900:OMT720912 OWP720900:OWP720912 PGL720900:PGL720912 PQH720900:PQH720912 QAD720900:QAD720912 QJZ720900:QJZ720912 QTV720900:QTV720912 RDR720900:RDR720912 RNN720900:RNN720912 RXJ720900:RXJ720912 SHF720900:SHF720912 SRB720900:SRB720912 TAX720900:TAX720912 TKT720900:TKT720912 TUP720900:TUP720912 UEL720900:UEL720912 UOH720900:UOH720912 UYD720900:UYD720912 VHZ720900:VHZ720912 VRV720900:VRV720912 WBR720900:WBR720912 WLN720900:WLN720912 WVJ720900:WVJ720912 C786436:C786448 IX786436:IX786448 ST786436:ST786448 ACP786436:ACP786448 AML786436:AML786448 AWH786436:AWH786448 BGD786436:BGD786448 BPZ786436:BPZ786448 BZV786436:BZV786448 CJR786436:CJR786448 CTN786436:CTN786448 DDJ786436:DDJ786448 DNF786436:DNF786448 DXB786436:DXB786448 EGX786436:EGX786448 EQT786436:EQT786448 FAP786436:FAP786448 FKL786436:FKL786448 FUH786436:FUH786448 GED786436:GED786448 GNZ786436:GNZ786448 GXV786436:GXV786448 HHR786436:HHR786448 HRN786436:HRN786448 IBJ786436:IBJ786448 ILF786436:ILF786448 IVB786436:IVB786448 JEX786436:JEX786448 JOT786436:JOT786448 JYP786436:JYP786448 KIL786436:KIL786448 KSH786436:KSH786448 LCD786436:LCD786448 LLZ786436:LLZ786448 LVV786436:LVV786448 MFR786436:MFR786448 MPN786436:MPN786448 MZJ786436:MZJ786448 NJF786436:NJF786448 NTB786436:NTB786448 OCX786436:OCX786448 OMT786436:OMT786448 OWP786436:OWP786448 PGL786436:PGL786448 PQH786436:PQH786448 QAD786436:QAD786448 QJZ786436:QJZ786448 QTV786436:QTV786448 RDR786436:RDR786448 RNN786436:RNN786448 RXJ786436:RXJ786448 SHF786436:SHF786448 SRB786436:SRB786448 TAX786436:TAX786448 TKT786436:TKT786448 TUP786436:TUP786448 UEL786436:UEL786448 UOH786436:UOH786448 UYD786436:UYD786448 VHZ786436:VHZ786448 VRV786436:VRV786448 WBR786436:WBR786448 WLN786436:WLN786448 WVJ786436:WVJ786448 C851972:C851984 IX851972:IX851984 ST851972:ST851984 ACP851972:ACP851984 AML851972:AML851984 AWH851972:AWH851984 BGD851972:BGD851984 BPZ851972:BPZ851984 BZV851972:BZV851984 CJR851972:CJR851984 CTN851972:CTN851984 DDJ851972:DDJ851984 DNF851972:DNF851984 DXB851972:DXB851984 EGX851972:EGX851984 EQT851972:EQT851984 FAP851972:FAP851984 FKL851972:FKL851984 FUH851972:FUH851984 GED851972:GED851984 GNZ851972:GNZ851984 GXV851972:GXV851984 HHR851972:HHR851984 HRN851972:HRN851984 IBJ851972:IBJ851984 ILF851972:ILF851984 IVB851972:IVB851984 JEX851972:JEX851984 JOT851972:JOT851984 JYP851972:JYP851984 KIL851972:KIL851984 KSH851972:KSH851984 LCD851972:LCD851984 LLZ851972:LLZ851984 LVV851972:LVV851984 MFR851972:MFR851984 MPN851972:MPN851984 MZJ851972:MZJ851984 NJF851972:NJF851984 NTB851972:NTB851984 OCX851972:OCX851984 OMT851972:OMT851984 OWP851972:OWP851984 PGL851972:PGL851984 PQH851972:PQH851984 QAD851972:QAD851984 QJZ851972:QJZ851984 QTV851972:QTV851984 RDR851972:RDR851984 RNN851972:RNN851984 RXJ851972:RXJ851984 SHF851972:SHF851984 SRB851972:SRB851984 TAX851972:TAX851984 TKT851972:TKT851984 TUP851972:TUP851984 UEL851972:UEL851984 UOH851972:UOH851984 UYD851972:UYD851984 VHZ851972:VHZ851984 VRV851972:VRV851984 WBR851972:WBR851984 WLN851972:WLN851984 WVJ851972:WVJ851984 C917508:C917520 IX917508:IX917520 ST917508:ST917520 ACP917508:ACP917520 AML917508:AML917520 AWH917508:AWH917520 BGD917508:BGD917520 BPZ917508:BPZ917520 BZV917508:BZV917520 CJR917508:CJR917520 CTN917508:CTN917520 DDJ917508:DDJ917520 DNF917508:DNF917520 DXB917508:DXB917520 EGX917508:EGX917520 EQT917508:EQT917520 FAP917508:FAP917520 FKL917508:FKL917520 FUH917508:FUH917520 GED917508:GED917520 GNZ917508:GNZ917520 GXV917508:GXV917520 HHR917508:HHR917520 HRN917508:HRN917520 IBJ917508:IBJ917520 ILF917508:ILF917520 IVB917508:IVB917520 JEX917508:JEX917520 JOT917508:JOT917520 JYP917508:JYP917520 KIL917508:KIL917520 KSH917508:KSH917520 LCD917508:LCD917520 LLZ917508:LLZ917520 LVV917508:LVV917520 MFR917508:MFR917520 MPN917508:MPN917520 MZJ917508:MZJ917520 NJF917508:NJF917520 NTB917508:NTB917520 OCX917508:OCX917520 OMT917508:OMT917520 OWP917508:OWP917520 PGL917508:PGL917520 PQH917508:PQH917520 QAD917508:QAD917520 QJZ917508:QJZ917520 QTV917508:QTV917520 RDR917508:RDR917520 RNN917508:RNN917520 RXJ917508:RXJ917520 SHF917508:SHF917520 SRB917508:SRB917520 TAX917508:TAX917520 TKT917508:TKT917520 TUP917508:TUP917520 UEL917508:UEL917520 UOH917508:UOH917520 UYD917508:UYD917520 VHZ917508:VHZ917520 VRV917508:VRV917520 WBR917508:WBR917520 WLN917508:WLN917520 WVJ917508:WVJ917520 C983044:C983056 IX983044:IX983056 ST983044:ST983056 ACP983044:ACP983056 AML983044:AML983056 AWH983044:AWH983056 BGD983044:BGD983056 BPZ983044:BPZ983056 BZV983044:BZV983056 CJR983044:CJR983056 CTN983044:CTN983056 DDJ983044:DDJ983056 DNF983044:DNF983056 DXB983044:DXB983056 EGX983044:EGX983056 EQT983044:EQT983056 FAP983044:FAP983056 FKL983044:FKL983056 FUH983044:FUH983056 GED983044:GED983056 GNZ983044:GNZ983056 GXV983044:GXV983056 HHR983044:HHR983056 HRN983044:HRN983056 IBJ983044:IBJ983056 ILF983044:ILF983056 IVB983044:IVB983056 JEX983044:JEX983056 JOT983044:JOT983056 JYP983044:JYP983056 KIL983044:KIL983056 KSH983044:KSH983056 LCD983044:LCD983056 LLZ983044:LLZ983056 LVV983044:LVV983056 MFR983044:MFR983056 MPN983044:MPN983056 MZJ983044:MZJ983056 NJF983044:NJF983056 NTB983044:NTB983056 OCX983044:OCX983056 OMT983044:OMT983056 OWP983044:OWP983056 PGL983044:PGL983056 PQH983044:PQH983056 QAD983044:QAD983056 QJZ983044:QJZ983056 QTV983044:QTV983056 RDR983044:RDR983056 RNN983044:RNN983056 RXJ983044:RXJ983056 SHF983044:SHF983056 SRB983044:SRB983056 TAX983044:TAX983056 TKT983044:TKT983056 TUP983044:TUP983056 UEL983044:UEL983056 UOH983044:UOH983056 UYD983044:UYD983056 VHZ983044:VHZ983056 VRV983044:VRV983056 WBR983044:WBR983056 WLN983044:WLN983056 WVJ983044:WVJ983056 ACL17:ACL18 AMH17:AMH18 AWD17:AWD18 BFZ17:BFZ18 BPV17:BPV18 BZR17:BZR18 CJN17:CJN18 CTJ17:CTJ18 DDF17:DDF18 DNB17:DNB18 DWX17:DWX18 EGT17:EGT18 EQP17:EQP18 FAL17:FAL18 FKH17:FKH18 FUD17:FUD18 GDZ17:GDZ18 GNV17:GNV18 GXR17:GXR18 HHN17:HHN18 HRJ17:HRJ18 IBF17:IBF18 ILB17:ILB18 IUX17:IUX18 JET17:JET18 JOP17:JOP18 JYL17:JYL18 KIH17:KIH18 KSD17:KSD18 LBZ17:LBZ18 LLV17:LLV18 LVR17:LVR18 MFN17:MFN18 MPJ17:MPJ18 MZF17:MZF18 NJB17:NJB18 NSX17:NSX18 OCT17:OCT18 OMP17:OMP18 OWL17:OWL18 PGH17:PGH18 PQD17:PQD18 PZZ17:PZZ18 QJV17:QJV18 QTR17:QTR18 RDN17:RDN18 RNJ17:RNJ18 RXF17:RXF18 SHB17:SHB18 SQX17:SQX18 TAT17:TAT18 TKP17:TKP18 TUL17:TUL18 UEH17:UEH18 UOD17:UOD18 UXZ17:UXZ18 VHV17:VHV18 VRR17:VRR18 WBN17:WBN18 WLJ17:WLJ18 WVF17:WVF18 IT17:IT18 SP17:SP18" xr:uid="{00000000-0002-0000-0B00-000001000000}">
      <formula1>"Attached, Previously Submitted, Not Applicable, SEE NOTES BELOW"</formula1>
    </dataValidation>
    <dataValidation type="list" allowBlank="1" showInputMessage="1" showErrorMessage="1" sqref="B12:C19" xr:uid="{00000000-0002-0000-0B00-000000000000}">
      <formula1>"Attached, Previously Submitted, SEE NOTES BELOW"</formula1>
    </dataValidation>
  </dataValidations>
  <printOptions horizontalCentered="1"/>
  <pageMargins left="0.25" right="0.25" top="0.75" bottom="0.75" header="0.3" footer="0.3"/>
  <pageSetup orientation="portrait" r:id="rId1"/>
  <headerFooter>
    <oddFooter>&amp;L&amp;"-,Regular"&amp;9&amp;F
&amp;A&amp;R&amp;"Calibri,Regular"&amp;9Page &amp;P of &amp;N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249977111117893"/>
    <pageSetUpPr fitToPage="1"/>
  </sheetPr>
  <dimension ref="A1:DZ64"/>
  <sheetViews>
    <sheetView zoomScaleNormal="100" workbookViewId="0">
      <pane xSplit="3" ySplit="11" topLeftCell="D12" activePane="bottomRight" state="frozen"/>
      <selection pane="topRight" activeCell="D1" sqref="D1"/>
      <selection pane="bottomLeft" activeCell="A12" sqref="A12"/>
      <selection pane="bottomRight" activeCell="B1" sqref="B1:I1"/>
    </sheetView>
  </sheetViews>
  <sheetFormatPr defaultColWidth="8.7109375" defaultRowHeight="15" x14ac:dyDescent="0.25"/>
  <cols>
    <col min="1" max="1" width="0.7109375" style="4" customWidth="1"/>
    <col min="2" max="2" width="61.42578125" style="4" customWidth="1"/>
    <col min="3" max="3" width="0.7109375" style="4" customWidth="1"/>
    <col min="4" max="4" width="15.5703125" style="554" customWidth="1"/>
    <col min="5" max="5" width="1.28515625" style="5" customWidth="1"/>
    <col min="6" max="6" width="11.28515625" style="4" bestFit="1" customWidth="1"/>
    <col min="7" max="7" width="8.42578125" style="580" bestFit="1" customWidth="1"/>
    <col min="8" max="8" width="7.42578125" style="580" bestFit="1" customWidth="1"/>
    <col min="9" max="9" width="41.7109375" style="4" customWidth="1"/>
    <col min="10" max="16384" width="8.7109375" style="4"/>
  </cols>
  <sheetData>
    <row r="1" spans="1:130" ht="15.75" x14ac:dyDescent="0.25">
      <c r="B1" s="1214" t="str">
        <f>file</f>
        <v>KHC RHTF Home Repair &amp; Recovery Program</v>
      </c>
      <c r="C1" s="1214"/>
      <c r="D1" s="1214"/>
      <c r="E1" s="1214"/>
      <c r="F1" s="1214"/>
      <c r="G1" s="1214"/>
      <c r="H1" s="1214"/>
      <c r="I1" s="1214"/>
    </row>
    <row r="2" spans="1:130" ht="21" x14ac:dyDescent="0.25">
      <c r="B2" s="1215" t="s">
        <v>350</v>
      </c>
      <c r="C2" s="1215"/>
      <c r="D2" s="1215"/>
      <c r="E2" s="1215"/>
      <c r="F2" s="1215"/>
      <c r="G2" s="1215"/>
      <c r="H2" s="1215"/>
      <c r="I2" s="1215"/>
    </row>
    <row r="3" spans="1:130" s="111" customFormat="1" ht="12" x14ac:dyDescent="0.2">
      <c r="A3" s="105"/>
      <c r="B3" s="306">
        <f>developer</f>
        <v>0</v>
      </c>
      <c r="C3" s="106"/>
      <c r="D3" s="227" t="s">
        <v>343</v>
      </c>
      <c r="E3" s="106"/>
      <c r="F3" s="1209">
        <f>ProjNum</f>
        <v>0</v>
      </c>
      <c r="G3" s="1209"/>
      <c r="H3" s="1209"/>
      <c r="I3" s="1209"/>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row>
    <row r="4" spans="1:130" s="111" customFormat="1" ht="12" x14ac:dyDescent="0.2">
      <c r="A4" s="105"/>
      <c r="B4" s="306">
        <f>proj</f>
        <v>0</v>
      </c>
      <c r="C4" s="106"/>
      <c r="D4" s="106" t="s">
        <v>411</v>
      </c>
      <c r="E4" s="106"/>
      <c r="F4" s="1209">
        <f>Constr</f>
        <v>0</v>
      </c>
      <c r="G4" s="1209"/>
      <c r="H4" s="506"/>
      <c r="I4" s="506"/>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row>
    <row r="5" spans="1:130" s="111" customFormat="1" ht="12" x14ac:dyDescent="0.2">
      <c r="A5" s="105"/>
      <c r="B5" s="307">
        <f>city</f>
        <v>0</v>
      </c>
      <c r="C5" s="106"/>
      <c r="D5" s="109" t="s">
        <v>248</v>
      </c>
      <c r="E5" s="106"/>
      <c r="F5" s="1209">
        <f>buyer</f>
        <v>0</v>
      </c>
      <c r="G5" s="1209"/>
      <c r="H5" s="1209"/>
      <c r="I5" s="1209"/>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row>
    <row r="6" spans="1:130" s="105" customFormat="1" ht="5.0999999999999996" customHeight="1" x14ac:dyDescent="0.2"/>
    <row r="7" spans="1:130" s="105" customFormat="1" ht="12" customHeight="1" x14ac:dyDescent="0.2">
      <c r="B7" s="731" t="s">
        <v>440</v>
      </c>
      <c r="C7" s="462"/>
      <c r="D7" s="1222"/>
      <c r="E7" s="1223"/>
      <c r="F7" s="1223"/>
      <c r="I7" s="485" t="s">
        <v>378</v>
      </c>
    </row>
    <row r="8" spans="1:130" s="105" customFormat="1" ht="12" customHeight="1" x14ac:dyDescent="0.2">
      <c r="B8" s="461" t="s">
        <v>441</v>
      </c>
      <c r="C8" s="462"/>
      <c r="D8" s="1224"/>
      <c r="E8" s="1224"/>
      <c r="F8" s="1224"/>
      <c r="I8" s="557"/>
      <c r="J8" s="462"/>
      <c r="K8" s="462"/>
    </row>
    <row r="9" spans="1:130" s="105" customFormat="1" ht="10.5" customHeight="1" thickBot="1" x14ac:dyDescent="0.25"/>
    <row r="10" spans="1:130" ht="29.65" customHeight="1" thickBot="1" x14ac:dyDescent="0.3">
      <c r="B10" s="529"/>
      <c r="D10" s="558" t="s">
        <v>359</v>
      </c>
      <c r="E10" s="4"/>
      <c r="F10" s="672" t="s">
        <v>432</v>
      </c>
      <c r="G10" s="1213" t="s">
        <v>349</v>
      </c>
      <c r="H10" s="1213"/>
      <c r="I10" s="672" t="s">
        <v>433</v>
      </c>
      <c r="J10" s="460"/>
    </row>
    <row r="11" spans="1:130" s="450" customFormat="1" ht="12.75" x14ac:dyDescent="0.2">
      <c r="B11" s="531" t="s">
        <v>365</v>
      </c>
      <c r="D11" s="559"/>
      <c r="F11" s="560"/>
      <c r="G11" s="560"/>
      <c r="H11" s="560"/>
      <c r="I11" s="560"/>
      <c r="J11" s="561"/>
    </row>
    <row r="12" spans="1:130" s="450" customFormat="1" ht="69" customHeight="1" x14ac:dyDescent="0.2">
      <c r="B12" s="562" t="s">
        <v>324</v>
      </c>
      <c r="D12" s="563">
        <f>'2)Repair Scope'!F9</f>
        <v>0</v>
      </c>
      <c r="F12" s="613"/>
      <c r="G12" s="617">
        <f>F12-D12</f>
        <v>0</v>
      </c>
      <c r="H12" s="618">
        <f>IFERROR(G12/D12,0)</f>
        <v>0</v>
      </c>
      <c r="I12" s="626"/>
      <c r="J12" s="561"/>
    </row>
    <row r="13" spans="1:130" s="450" customFormat="1" ht="15.6" customHeight="1" x14ac:dyDescent="0.2">
      <c r="B13" s="562" t="s">
        <v>325</v>
      </c>
      <c r="D13" s="563">
        <f>'2)Repair Scope'!F10</f>
        <v>0</v>
      </c>
      <c r="F13" s="613"/>
      <c r="G13" s="619">
        <f>F13-D13</f>
        <v>0</v>
      </c>
      <c r="H13" s="620">
        <f>IFERROR(G13/D13,0)</f>
        <v>0</v>
      </c>
      <c r="I13" s="624"/>
      <c r="J13" s="561"/>
    </row>
    <row r="14" spans="1:130" s="450" customFormat="1" ht="36" x14ac:dyDescent="0.2">
      <c r="B14" s="562" t="s">
        <v>326</v>
      </c>
      <c r="D14" s="563">
        <f>'2)Repair Scope'!F11</f>
        <v>0</v>
      </c>
      <c r="F14" s="613"/>
      <c r="G14" s="619">
        <f>F14-D14</f>
        <v>0</v>
      </c>
      <c r="H14" s="620">
        <f>IFERROR(G14/D14,0)</f>
        <v>0</v>
      </c>
      <c r="I14" s="626"/>
      <c r="J14" s="561"/>
    </row>
    <row r="15" spans="1:130" s="450" customFormat="1" ht="36.75" thickBot="1" x14ac:dyDescent="0.25">
      <c r="B15" s="564" t="s">
        <v>327</v>
      </c>
      <c r="D15" s="565">
        <f>'2)Repair Scope'!F12</f>
        <v>0</v>
      </c>
      <c r="F15" s="614"/>
      <c r="G15" s="621">
        <f>F15-D15</f>
        <v>0</v>
      </c>
      <c r="H15" s="622">
        <f>IFERROR(G15/D15,0)</f>
        <v>0</v>
      </c>
      <c r="I15" s="627"/>
      <c r="J15" s="561"/>
    </row>
    <row r="16" spans="1:130" s="450" customFormat="1" ht="25.5" x14ac:dyDescent="0.2">
      <c r="B16" s="531" t="s">
        <v>366</v>
      </c>
      <c r="D16" s="641"/>
      <c r="F16" s="623"/>
      <c r="G16" s="629"/>
      <c r="H16" s="630"/>
      <c r="I16" s="646"/>
      <c r="J16" s="561"/>
    </row>
    <row r="17" spans="2:10" s="450" customFormat="1" ht="12.75" x14ac:dyDescent="0.2">
      <c r="B17" s="566" t="s">
        <v>296</v>
      </c>
      <c r="D17" s="1216">
        <f>'2)Repair Scope'!F14</f>
        <v>0</v>
      </c>
      <c r="F17" s="1219"/>
      <c r="G17" s="1206">
        <v>0</v>
      </c>
      <c r="H17" s="1210">
        <f>IFERROR(G17/D17,0)</f>
        <v>0</v>
      </c>
      <c r="I17" s="1203"/>
      <c r="J17" s="561"/>
    </row>
    <row r="18" spans="2:10" s="450" customFormat="1" ht="24" x14ac:dyDescent="0.2">
      <c r="B18" s="566" t="s">
        <v>297</v>
      </c>
      <c r="D18" s="1217">
        <f>'2)Repair Scope'!F15</f>
        <v>0</v>
      </c>
      <c r="F18" s="1220"/>
      <c r="G18" s="1207"/>
      <c r="H18" s="1211"/>
      <c r="I18" s="1204"/>
      <c r="J18" s="561"/>
    </row>
    <row r="19" spans="2:10" s="450" customFormat="1" ht="60.75" thickBot="1" x14ac:dyDescent="0.25">
      <c r="B19" s="567" t="s">
        <v>298</v>
      </c>
      <c r="D19" s="1218">
        <f>'2)Repair Scope'!F16</f>
        <v>0</v>
      </c>
      <c r="F19" s="1221"/>
      <c r="G19" s="1208"/>
      <c r="H19" s="1212"/>
      <c r="I19" s="1205"/>
      <c r="J19" s="561"/>
    </row>
    <row r="20" spans="2:10" s="450" customFormat="1" ht="49.5" thickBot="1" x14ac:dyDescent="0.25">
      <c r="B20" s="542" t="s">
        <v>367</v>
      </c>
      <c r="D20" s="642">
        <f>'2)Repair Scope'!F17</f>
        <v>0</v>
      </c>
      <c r="F20" s="631"/>
      <c r="G20" s="632">
        <f>F20-D20</f>
        <v>0</v>
      </c>
      <c r="H20" s="633">
        <f>IFERROR(G20/D20,0)</f>
        <v>0</v>
      </c>
      <c r="I20" s="647"/>
      <c r="J20" s="561"/>
    </row>
    <row r="21" spans="2:10" s="450" customFormat="1" ht="12.75" x14ac:dyDescent="0.2">
      <c r="B21" s="531" t="s">
        <v>368</v>
      </c>
      <c r="D21" s="641"/>
      <c r="F21" s="629"/>
      <c r="G21" s="623"/>
      <c r="H21" s="630"/>
      <c r="I21" s="646"/>
      <c r="J21" s="561"/>
    </row>
    <row r="22" spans="2:10" s="450" customFormat="1" ht="24" x14ac:dyDescent="0.2">
      <c r="B22" s="562" t="s">
        <v>328</v>
      </c>
      <c r="D22" s="563">
        <f>'2)Repair Scope'!F19</f>
        <v>0</v>
      </c>
      <c r="F22" s="613"/>
      <c r="G22" s="617">
        <f t="shared" ref="G22:G23" si="0">F22-D22</f>
        <v>0</v>
      </c>
      <c r="H22" s="618">
        <f t="shared" ref="H22:H53" si="1">IFERROR(G22/D22,0)</f>
        <v>0</v>
      </c>
      <c r="I22" s="624"/>
      <c r="J22" s="561"/>
    </row>
    <row r="23" spans="2:10" s="450" customFormat="1" ht="36" x14ac:dyDescent="0.2">
      <c r="B23" s="562" t="s">
        <v>329</v>
      </c>
      <c r="D23" s="563">
        <f>'2)Repair Scope'!F20</f>
        <v>0</v>
      </c>
      <c r="F23" s="613"/>
      <c r="G23" s="619">
        <f t="shared" si="0"/>
        <v>0</v>
      </c>
      <c r="H23" s="620">
        <f t="shared" si="1"/>
        <v>0</v>
      </c>
      <c r="I23" s="624"/>
      <c r="J23" s="561"/>
    </row>
    <row r="24" spans="2:10" s="450" customFormat="1" ht="13.5" thickBot="1" x14ac:dyDescent="0.25">
      <c r="B24" s="564" t="s">
        <v>330</v>
      </c>
      <c r="D24" s="565">
        <f>'2)Repair Scope'!F21</f>
        <v>0</v>
      </c>
      <c r="F24" s="614"/>
      <c r="G24" s="621">
        <f>F24-D24</f>
        <v>0</v>
      </c>
      <c r="H24" s="622">
        <f t="shared" si="1"/>
        <v>0</v>
      </c>
      <c r="I24" s="625"/>
      <c r="J24" s="561"/>
    </row>
    <row r="25" spans="2:10" s="450" customFormat="1" ht="25.5" thickBot="1" x14ac:dyDescent="0.25">
      <c r="B25" s="543" t="s">
        <v>369</v>
      </c>
      <c r="D25" s="643">
        <f>'2)Repair Scope'!F23</f>
        <v>0</v>
      </c>
      <c r="F25" s="634"/>
      <c r="G25" s="635">
        <f>F25-D25</f>
        <v>0</v>
      </c>
      <c r="H25" s="633">
        <f t="shared" si="1"/>
        <v>0</v>
      </c>
      <c r="I25" s="648"/>
      <c r="J25" s="561"/>
    </row>
    <row r="26" spans="2:10" s="450" customFormat="1" ht="37.5" thickBot="1" x14ac:dyDescent="0.25">
      <c r="B26" s="543" t="s">
        <v>370</v>
      </c>
      <c r="D26" s="643">
        <f>'2)Repair Scope'!F25</f>
        <v>0</v>
      </c>
      <c r="F26" s="634"/>
      <c r="G26" s="635">
        <f>F26-D26</f>
        <v>0</v>
      </c>
      <c r="H26" s="633">
        <f t="shared" si="1"/>
        <v>0</v>
      </c>
      <c r="I26" s="649"/>
      <c r="J26" s="561"/>
    </row>
    <row r="27" spans="2:10" s="450" customFormat="1" ht="25.5" thickBot="1" x14ac:dyDescent="0.25">
      <c r="B27" s="543" t="s">
        <v>371</v>
      </c>
      <c r="D27" s="643">
        <f>'2)Repair Scope'!F27</f>
        <v>0</v>
      </c>
      <c r="F27" s="634"/>
      <c r="G27" s="635">
        <f>F27-D27</f>
        <v>0</v>
      </c>
      <c r="H27" s="633">
        <f t="shared" si="1"/>
        <v>0</v>
      </c>
      <c r="I27" s="648"/>
      <c r="J27" s="561"/>
    </row>
    <row r="28" spans="2:10" s="450" customFormat="1" ht="12.75" x14ac:dyDescent="0.2">
      <c r="B28" s="531" t="s">
        <v>372</v>
      </c>
      <c r="D28" s="641"/>
      <c r="F28" s="623"/>
      <c r="G28" s="629"/>
      <c r="H28" s="630"/>
      <c r="I28" s="650"/>
      <c r="J28" s="561"/>
    </row>
    <row r="29" spans="2:10" s="450" customFormat="1" ht="24" x14ac:dyDescent="0.2">
      <c r="B29" s="562" t="s">
        <v>331</v>
      </c>
      <c r="D29" s="563">
        <f>'2)Repair Scope'!F29</f>
        <v>0</v>
      </c>
      <c r="F29" s="613"/>
      <c r="G29" s="617">
        <f t="shared" ref="G29:G30" si="2">F29-D29</f>
        <v>0</v>
      </c>
      <c r="H29" s="618">
        <f t="shared" si="1"/>
        <v>0</v>
      </c>
      <c r="I29" s="624"/>
      <c r="J29" s="561"/>
    </row>
    <row r="30" spans="2:10" s="450" customFormat="1" ht="24" x14ac:dyDescent="0.2">
      <c r="B30" s="562" t="s">
        <v>332</v>
      </c>
      <c r="D30" s="563">
        <f>'2)Repair Scope'!F30</f>
        <v>0</v>
      </c>
      <c r="F30" s="613"/>
      <c r="G30" s="619">
        <f t="shared" si="2"/>
        <v>0</v>
      </c>
      <c r="H30" s="620">
        <f t="shared" si="1"/>
        <v>0</v>
      </c>
      <c r="I30" s="624"/>
      <c r="J30" s="561"/>
    </row>
    <row r="31" spans="2:10" s="450" customFormat="1" ht="13.5" thickBot="1" x14ac:dyDescent="0.25">
      <c r="B31" s="564" t="s">
        <v>333</v>
      </c>
      <c r="D31" s="565">
        <f>'2)Repair Scope'!F31</f>
        <v>0</v>
      </c>
      <c r="F31" s="614"/>
      <c r="G31" s="621">
        <f>F31-D31</f>
        <v>0</v>
      </c>
      <c r="H31" s="622">
        <f t="shared" si="1"/>
        <v>0</v>
      </c>
      <c r="I31" s="625"/>
      <c r="J31" s="561"/>
    </row>
    <row r="32" spans="2:10" s="450" customFormat="1" ht="49.5" thickBot="1" x14ac:dyDescent="0.25">
      <c r="B32" s="542" t="s">
        <v>373</v>
      </c>
      <c r="D32" s="644">
        <f>'2)Repair Scope'!F32</f>
        <v>0</v>
      </c>
      <c r="F32" s="636"/>
      <c r="G32" s="617">
        <f t="shared" ref="G32:G33" si="3">F32-D32</f>
        <v>0</v>
      </c>
      <c r="H32" s="620">
        <f t="shared" si="1"/>
        <v>0</v>
      </c>
      <c r="I32" s="651"/>
      <c r="J32" s="561"/>
    </row>
    <row r="33" spans="2:10" s="450" customFormat="1" ht="36" x14ac:dyDescent="0.2">
      <c r="B33" s="569" t="s">
        <v>569</v>
      </c>
      <c r="D33" s="563">
        <f>'2)Repair Scope'!F33</f>
        <v>0</v>
      </c>
      <c r="F33" s="613"/>
      <c r="G33" s="619">
        <f t="shared" si="3"/>
        <v>0</v>
      </c>
      <c r="H33" s="620">
        <f t="shared" si="1"/>
        <v>0</v>
      </c>
      <c r="I33" s="626"/>
      <c r="J33" s="561"/>
    </row>
    <row r="34" spans="2:10" s="450" customFormat="1" ht="36.75" thickBot="1" x14ac:dyDescent="0.25">
      <c r="B34" s="564" t="s">
        <v>570</v>
      </c>
      <c r="D34" s="565">
        <f>'2)Repair Scope'!F34</f>
        <v>0</v>
      </c>
      <c r="F34" s="614"/>
      <c r="G34" s="621">
        <f>F34-D34</f>
        <v>0</v>
      </c>
      <c r="H34" s="622">
        <f t="shared" si="1"/>
        <v>0</v>
      </c>
      <c r="I34" s="625"/>
      <c r="J34" s="561"/>
    </row>
    <row r="35" spans="2:10" s="450" customFormat="1" ht="39" thickBot="1" x14ac:dyDescent="0.25">
      <c r="B35" s="542" t="s">
        <v>374</v>
      </c>
      <c r="D35" s="568">
        <f>'2)Repair Scope'!F35</f>
        <v>0</v>
      </c>
      <c r="F35" s="637"/>
      <c r="G35" s="635">
        <f>F35-D35</f>
        <v>0</v>
      </c>
      <c r="H35" s="633">
        <f t="shared" si="1"/>
        <v>0</v>
      </c>
      <c r="I35" s="652"/>
      <c r="J35" s="561"/>
    </row>
    <row r="36" spans="2:10" s="450" customFormat="1" ht="12.75" x14ac:dyDescent="0.2">
      <c r="B36" s="531" t="s">
        <v>375</v>
      </c>
      <c r="D36" s="641"/>
      <c r="F36" s="623"/>
      <c r="G36" s="629"/>
      <c r="H36" s="630"/>
      <c r="I36" s="650"/>
      <c r="J36" s="561"/>
    </row>
    <row r="37" spans="2:10" s="450" customFormat="1" ht="24" x14ac:dyDescent="0.2">
      <c r="B37" s="562" t="s">
        <v>334</v>
      </c>
      <c r="D37" s="563">
        <f>'2)Repair Scope'!F38</f>
        <v>0</v>
      </c>
      <c r="F37" s="613"/>
      <c r="G37" s="617">
        <f t="shared" ref="G37:G38" si="4">F37-D37</f>
        <v>0</v>
      </c>
      <c r="H37" s="618">
        <f t="shared" si="1"/>
        <v>0</v>
      </c>
      <c r="I37" s="624"/>
      <c r="J37" s="561"/>
    </row>
    <row r="38" spans="2:10" s="450" customFormat="1" ht="36" x14ac:dyDescent="0.2">
      <c r="B38" s="562" t="s">
        <v>335</v>
      </c>
      <c r="D38" s="563">
        <f>'2)Repair Scope'!F39</f>
        <v>0</v>
      </c>
      <c r="F38" s="628"/>
      <c r="G38" s="623">
        <f t="shared" si="4"/>
        <v>0</v>
      </c>
      <c r="H38" s="620">
        <f t="shared" si="1"/>
        <v>0</v>
      </c>
      <c r="I38" s="626"/>
      <c r="J38" s="561"/>
    </row>
    <row r="39" spans="2:10" s="450" customFormat="1" ht="24.75" thickBot="1" x14ac:dyDescent="0.25">
      <c r="B39" s="564" t="s">
        <v>336</v>
      </c>
      <c r="D39" s="565">
        <f>'2)Repair Scope'!F40</f>
        <v>0</v>
      </c>
      <c r="F39" s="614"/>
      <c r="G39" s="621">
        <f>F39-D39</f>
        <v>0</v>
      </c>
      <c r="H39" s="622">
        <f t="shared" si="1"/>
        <v>0</v>
      </c>
      <c r="I39" s="625"/>
      <c r="J39" s="561"/>
    </row>
    <row r="40" spans="2:10" s="450" customFormat="1" ht="49.5" thickBot="1" x14ac:dyDescent="0.25">
      <c r="B40" s="542" t="s">
        <v>376</v>
      </c>
      <c r="D40" s="568">
        <f>'2)Repair Scope'!F41</f>
        <v>0</v>
      </c>
      <c r="F40" s="637"/>
      <c r="G40" s="635">
        <f>F40-D40</f>
        <v>0</v>
      </c>
      <c r="H40" s="622">
        <f t="shared" si="1"/>
        <v>0</v>
      </c>
      <c r="I40" s="652"/>
      <c r="J40" s="561"/>
    </row>
    <row r="41" spans="2:10" s="450" customFormat="1" ht="24.75" x14ac:dyDescent="0.2">
      <c r="B41" s="570" t="s">
        <v>342</v>
      </c>
      <c r="D41" s="644"/>
      <c r="F41" s="638"/>
      <c r="G41" s="639"/>
      <c r="H41" s="630"/>
      <c r="I41" s="650"/>
      <c r="J41" s="561"/>
    </row>
    <row r="42" spans="2:10" s="450" customFormat="1" ht="12.75" x14ac:dyDescent="0.2">
      <c r="B42" s="562" t="s">
        <v>337</v>
      </c>
      <c r="D42" s="563">
        <f>'2)Repair Scope'!F43</f>
        <v>0</v>
      </c>
      <c r="F42" s="613"/>
      <c r="G42" s="617">
        <f t="shared" ref="G42:G45" si="5">F42-D42</f>
        <v>0</v>
      </c>
      <c r="H42" s="620">
        <f t="shared" si="1"/>
        <v>0</v>
      </c>
      <c r="I42" s="624"/>
      <c r="J42" s="561"/>
    </row>
    <row r="43" spans="2:10" s="450" customFormat="1" ht="12.75" x14ac:dyDescent="0.2">
      <c r="B43" s="562" t="s">
        <v>338</v>
      </c>
      <c r="D43" s="563">
        <f>'2)Repair Scope'!F44</f>
        <v>0</v>
      </c>
      <c r="F43" s="613"/>
      <c r="G43" s="619">
        <f t="shared" si="5"/>
        <v>0</v>
      </c>
      <c r="H43" s="620">
        <f t="shared" si="1"/>
        <v>0</v>
      </c>
      <c r="I43" s="624"/>
      <c r="J43" s="561"/>
    </row>
    <row r="44" spans="2:10" s="450" customFormat="1" ht="12.75" x14ac:dyDescent="0.2">
      <c r="B44" s="562" t="s">
        <v>339</v>
      </c>
      <c r="D44" s="563">
        <f>'2)Repair Scope'!F45</f>
        <v>0</v>
      </c>
      <c r="F44" s="613"/>
      <c r="G44" s="619">
        <f t="shared" si="5"/>
        <v>0</v>
      </c>
      <c r="H44" s="620">
        <f t="shared" si="1"/>
        <v>0</v>
      </c>
      <c r="I44" s="624"/>
      <c r="J44" s="561"/>
    </row>
    <row r="45" spans="2:10" s="450" customFormat="1" ht="24" x14ac:dyDescent="0.2">
      <c r="B45" s="562" t="s">
        <v>340</v>
      </c>
      <c r="D45" s="563">
        <f>'2)Repair Scope'!F46</f>
        <v>0</v>
      </c>
      <c r="F45" s="613"/>
      <c r="G45" s="619">
        <f t="shared" si="5"/>
        <v>0</v>
      </c>
      <c r="H45" s="620">
        <f t="shared" si="1"/>
        <v>0</v>
      </c>
      <c r="I45" s="624"/>
      <c r="J45" s="561"/>
    </row>
    <row r="46" spans="2:10" s="450" customFormat="1" ht="12.75" x14ac:dyDescent="0.2">
      <c r="B46" s="562" t="s">
        <v>341</v>
      </c>
      <c r="D46" s="770"/>
      <c r="F46" s="771"/>
      <c r="G46" s="619"/>
      <c r="H46" s="620"/>
      <c r="I46" s="815"/>
      <c r="J46" s="561"/>
    </row>
    <row r="47" spans="2:10" s="450" customFormat="1" ht="26.25" thickBot="1" x14ac:dyDescent="0.25">
      <c r="B47" s="806" t="s">
        <v>591</v>
      </c>
      <c r="D47" s="565">
        <f>'2)Repair Scope'!F48</f>
        <v>0</v>
      </c>
      <c r="F47" s="614"/>
      <c r="G47" s="621">
        <f t="shared" ref="G47:G52" si="6">F47-D47</f>
        <v>0</v>
      </c>
      <c r="H47" s="622">
        <f t="shared" si="1"/>
        <v>0</v>
      </c>
      <c r="I47" s="625"/>
      <c r="J47" s="561"/>
    </row>
    <row r="48" spans="2:10" s="450" customFormat="1" ht="29.1" customHeight="1" thickBot="1" x14ac:dyDescent="0.25">
      <c r="B48" s="571" t="s">
        <v>592</v>
      </c>
      <c r="D48" s="568">
        <f>'2)Repair Scope'!F49</f>
        <v>0</v>
      </c>
      <c r="F48" s="637"/>
      <c r="G48" s="635">
        <f t="shared" si="6"/>
        <v>0</v>
      </c>
      <c r="H48" s="633">
        <f t="shared" si="1"/>
        <v>0</v>
      </c>
      <c r="I48" s="653"/>
      <c r="J48" s="561"/>
    </row>
    <row r="49" spans="2:15" s="450" customFormat="1" ht="20.65" customHeight="1" thickBot="1" x14ac:dyDescent="0.25">
      <c r="B49" s="756" t="s">
        <v>452</v>
      </c>
      <c r="D49" s="568">
        <f>'2)Repair Scope'!F51</f>
        <v>0</v>
      </c>
      <c r="F49" s="637"/>
      <c r="G49" s="635">
        <f t="shared" si="6"/>
        <v>0</v>
      </c>
      <c r="H49" s="633">
        <f t="shared" ref="H49" si="7">IFERROR(G49/D49,0)</f>
        <v>0</v>
      </c>
      <c r="I49" s="653"/>
      <c r="J49" s="561"/>
    </row>
    <row r="50" spans="2:15" s="450" customFormat="1" ht="20.65" customHeight="1" thickBot="1" x14ac:dyDescent="0.25">
      <c r="B50" s="756" t="s">
        <v>573</v>
      </c>
      <c r="D50" s="641">
        <f>'2)Repair Scope'!F52</f>
        <v>0</v>
      </c>
      <c r="F50" s="757"/>
      <c r="G50" s="635">
        <f t="shared" si="6"/>
        <v>0</v>
      </c>
      <c r="H50" s="633">
        <f t="shared" ref="H50" si="8">IFERROR(G50/D50,0)</f>
        <v>0</v>
      </c>
      <c r="I50" s="764"/>
      <c r="J50" s="561"/>
    </row>
    <row r="51" spans="2:15" s="552" customFormat="1" ht="18.600000000000001" customHeight="1" x14ac:dyDescent="0.25">
      <c r="B51" s="549" t="s">
        <v>576</v>
      </c>
      <c r="C51" s="548"/>
      <c r="D51" s="572">
        <f>SUM(D11:D50)</f>
        <v>0</v>
      </c>
      <c r="E51" s="548"/>
      <c r="F51" s="615">
        <f>SUM(F12:F48)</f>
        <v>0</v>
      </c>
      <c r="G51" s="615">
        <f t="shared" si="6"/>
        <v>0</v>
      </c>
      <c r="H51" s="612">
        <f t="shared" si="1"/>
        <v>0</v>
      </c>
      <c r="I51" s="645" t="str">
        <f>IF(F51&gt;D51,"Actual costs HIGHER than Set Up.","Actual costs EQUAL TO/LOWER than Set Up.")</f>
        <v>Actual costs EQUAL TO/LOWER than Set Up.</v>
      </c>
    </row>
    <row r="52" spans="2:15" s="450" customFormat="1" ht="41.25" customHeight="1" thickBot="1" x14ac:dyDescent="0.25">
      <c r="B52" s="542" t="s">
        <v>593</v>
      </c>
      <c r="D52" s="568">
        <f>'2)Repair Scope'!F54</f>
        <v>0</v>
      </c>
      <c r="F52" s="640"/>
      <c r="G52" s="623">
        <f t="shared" si="6"/>
        <v>0</v>
      </c>
      <c r="H52" s="622">
        <f t="shared" si="1"/>
        <v>0</v>
      </c>
      <c r="I52" s="616"/>
      <c r="J52" s="561"/>
    </row>
    <row r="53" spans="2:15" s="552" customFormat="1" ht="18.600000000000001" customHeight="1" x14ac:dyDescent="0.25">
      <c r="B53" s="549" t="s">
        <v>356</v>
      </c>
      <c r="C53" s="548"/>
      <c r="D53" s="572">
        <f>D51+D52</f>
        <v>0</v>
      </c>
      <c r="E53" s="548"/>
      <c r="F53" s="615">
        <f>F51+F52</f>
        <v>0</v>
      </c>
      <c r="G53" s="615">
        <f>G51+G52</f>
        <v>0</v>
      </c>
      <c r="H53" s="612">
        <f t="shared" si="1"/>
        <v>0</v>
      </c>
      <c r="I53" s="645"/>
    </row>
    <row r="54" spans="2:15" ht="10.5" customHeight="1" x14ac:dyDescent="0.25">
      <c r="B54" s="573"/>
      <c r="E54" s="554"/>
      <c r="F54" s="5"/>
      <c r="G54" s="4"/>
      <c r="H54" s="4"/>
      <c r="I54" s="555"/>
    </row>
    <row r="55" spans="2:15" s="103" customFormat="1" ht="18.75" customHeight="1" x14ac:dyDescent="0.25">
      <c r="B55" s="459" t="s">
        <v>355</v>
      </c>
      <c r="C55" s="253" t="s">
        <v>45</v>
      </c>
      <c r="D55" s="253"/>
      <c r="E55" s="253"/>
      <c r="F55" s="253"/>
      <c r="G55" s="253"/>
      <c r="H55" s="253"/>
      <c r="I55" s="253"/>
      <c r="J55" s="302"/>
      <c r="K55" s="302"/>
      <c r="L55" s="302"/>
      <c r="M55" s="302"/>
      <c r="N55" s="302"/>
      <c r="O55" s="130"/>
    </row>
    <row r="56" spans="2:15" s="103" customFormat="1" ht="18.75" customHeight="1" x14ac:dyDescent="0.2">
      <c r="B56" s="1202" t="s">
        <v>45</v>
      </c>
      <c r="C56" s="1202"/>
      <c r="D56" s="1202"/>
      <c r="E56" s="1202"/>
      <c r="F56" s="1202"/>
      <c r="G56" s="1202"/>
      <c r="H56" s="1202"/>
      <c r="I56" s="1202"/>
    </row>
    <row r="57" spans="2:15" s="103" customFormat="1" ht="18.75" customHeight="1" x14ac:dyDescent="0.2">
      <c r="B57" s="1202"/>
      <c r="C57" s="1202"/>
      <c r="D57" s="1202"/>
      <c r="E57" s="1202"/>
      <c r="F57" s="1202"/>
      <c r="G57" s="1202"/>
      <c r="H57" s="1202"/>
      <c r="I57" s="1202"/>
    </row>
    <row r="58" spans="2:15" s="103" customFormat="1" ht="18.75" customHeight="1" x14ac:dyDescent="0.2">
      <c r="B58" s="1202"/>
      <c r="C58" s="1202"/>
      <c r="D58" s="1202"/>
      <c r="E58" s="1202"/>
      <c r="F58" s="1202"/>
      <c r="G58" s="1202"/>
      <c r="H58" s="1202"/>
      <c r="I58" s="1202"/>
    </row>
    <row r="59" spans="2:15" x14ac:dyDescent="0.25">
      <c r="E59" s="554"/>
      <c r="F59" s="5"/>
      <c r="G59" s="4"/>
      <c r="H59" s="4"/>
      <c r="I59" s="555"/>
    </row>
    <row r="60" spans="2:15" x14ac:dyDescent="0.25">
      <c r="D60" s="574"/>
      <c r="F60" s="460"/>
      <c r="G60" s="575"/>
      <c r="H60" s="575"/>
      <c r="I60" s="576"/>
      <c r="J60" s="460"/>
    </row>
    <row r="61" spans="2:15" x14ac:dyDescent="0.25">
      <c r="D61" s="574"/>
      <c r="F61" s="460"/>
      <c r="G61" s="575"/>
      <c r="H61" s="575"/>
      <c r="I61" s="576"/>
      <c r="J61" s="460"/>
    </row>
    <row r="62" spans="2:15" x14ac:dyDescent="0.25">
      <c r="D62" s="574"/>
      <c r="F62" s="460"/>
      <c r="G62" s="575"/>
      <c r="H62" s="575"/>
      <c r="I62" s="576"/>
      <c r="J62" s="460"/>
    </row>
    <row r="63" spans="2:15" x14ac:dyDescent="0.25">
      <c r="D63" s="574"/>
      <c r="F63" s="460"/>
      <c r="G63" s="577"/>
      <c r="H63" s="577"/>
      <c r="I63" s="578"/>
      <c r="J63" s="460"/>
    </row>
    <row r="64" spans="2:15" x14ac:dyDescent="0.25">
      <c r="D64" s="579"/>
    </row>
  </sheetData>
  <sheetProtection algorithmName="SHA-512" hashValue="DKiVdjyHPh3sMRIdXdBq+qDYIdzUMn1Nibs6aTwvoOQl++cftohGC3y2MFRFGrQe6lq5Qc8Jhnho4BMO2EHz3Q==" saltValue="VRfpnT+AcZJlzoIQ17whuw==" spinCount="100000" sheet="1" objects="1" scenarios="1"/>
  <mergeCells count="14">
    <mergeCell ref="B1:I1"/>
    <mergeCell ref="B2:I2"/>
    <mergeCell ref="D17:D19"/>
    <mergeCell ref="F17:F19"/>
    <mergeCell ref="D7:F7"/>
    <mergeCell ref="D8:F8"/>
    <mergeCell ref="F4:G4"/>
    <mergeCell ref="B56:I58"/>
    <mergeCell ref="I17:I19"/>
    <mergeCell ref="G17:G19"/>
    <mergeCell ref="F3:I3"/>
    <mergeCell ref="F5:I5"/>
    <mergeCell ref="H17:H19"/>
    <mergeCell ref="G10:H10"/>
  </mergeCells>
  <printOptions horizontalCentered="1"/>
  <pageMargins left="0.25" right="0.25" top="0.75" bottom="0.75" header="0.3" footer="0.3"/>
  <pageSetup scale="73" fitToHeight="2" orientation="landscape" r:id="rId1"/>
  <headerFooter>
    <oddFooter>&amp;L&amp;F
&amp;A&amp;RPage &amp;P of &amp;N
&amp;D</oddFooter>
  </headerFooter>
  <rowBreaks count="2" manualBreakCount="2">
    <brk id="31" max="8" man="1"/>
    <brk id="5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249977111117893"/>
    <pageSetUpPr fitToPage="1"/>
  </sheetPr>
  <dimension ref="B1:DX44"/>
  <sheetViews>
    <sheetView zoomScale="110" zoomScaleNormal="110" workbookViewId="0">
      <selection activeCell="C1" sqref="C1:P1"/>
    </sheetView>
  </sheetViews>
  <sheetFormatPr defaultColWidth="8.7109375" defaultRowHeight="15" x14ac:dyDescent="0.25"/>
  <cols>
    <col min="1" max="1" width="1.28515625" style="4" customWidth="1"/>
    <col min="2" max="2" width="0.7109375" style="4" customWidth="1"/>
    <col min="3" max="3" width="28" style="4" customWidth="1"/>
    <col min="4" max="4" width="7.7109375" style="4" customWidth="1"/>
    <col min="5" max="5" width="0.7109375" style="4" customWidth="1"/>
    <col min="6" max="6" width="7.28515625" style="4" customWidth="1"/>
    <col min="7" max="7" width="6.28515625" style="8" customWidth="1"/>
    <col min="8" max="8" width="7.7109375" style="5" customWidth="1"/>
    <col min="9" max="9" width="0.42578125" style="5" hidden="1" customWidth="1"/>
    <col min="10" max="10" width="2" style="4" customWidth="1"/>
    <col min="11" max="12" width="7.7109375" style="4" customWidth="1"/>
    <col min="13" max="13" width="6.5703125" style="4" bestFit="1" customWidth="1"/>
    <col min="14" max="14" width="8.28515625" style="4" customWidth="1"/>
    <col min="15" max="15" width="8" style="5" customWidth="1"/>
    <col min="16" max="16" width="31.28515625" style="4" customWidth="1"/>
    <col min="17" max="16384" width="8.7109375" style="4"/>
  </cols>
  <sheetData>
    <row r="1" spans="2:128" ht="19.149999999999999" customHeight="1" x14ac:dyDescent="0.25">
      <c r="C1" s="1248" t="str">
        <f>'PCR 1)Repair Scope'!B1</f>
        <v>KHC RHTF Home Repair &amp; Recovery Program</v>
      </c>
      <c r="D1" s="1248"/>
      <c r="E1" s="1248"/>
      <c r="F1" s="1248"/>
      <c r="G1" s="1248"/>
      <c r="H1" s="1248"/>
      <c r="I1" s="1248"/>
      <c r="J1" s="1248"/>
      <c r="K1" s="1248"/>
      <c r="L1" s="1248"/>
      <c r="M1" s="1248"/>
      <c r="N1" s="1248"/>
      <c r="O1" s="1248"/>
      <c r="P1" s="1248"/>
    </row>
    <row r="2" spans="2:128" s="381" customFormat="1" ht="22.5" customHeight="1" x14ac:dyDescent="0.25">
      <c r="B2" s="1247" t="s">
        <v>344</v>
      </c>
      <c r="C2" s="1247"/>
      <c r="D2" s="1247"/>
      <c r="E2" s="1247"/>
      <c r="F2" s="1247"/>
      <c r="G2" s="1247"/>
      <c r="H2" s="1247"/>
      <c r="I2" s="1247"/>
      <c r="J2" s="1247"/>
      <c r="K2" s="1247"/>
      <c r="L2" s="1247"/>
      <c r="M2" s="1247"/>
      <c r="N2" s="1247"/>
      <c r="O2" s="1247"/>
      <c r="P2" s="1247"/>
    </row>
    <row r="3" spans="2:128" s="111" customFormat="1" ht="12" x14ac:dyDescent="0.2">
      <c r="B3" s="347"/>
      <c r="C3" s="378">
        <f>developer</f>
        <v>0</v>
      </c>
      <c r="D3" s="347"/>
      <c r="E3" s="106"/>
      <c r="F3" s="324"/>
      <c r="G3" s="495" t="s">
        <v>35</v>
      </c>
      <c r="H3" s="1022">
        <f>ProjNum</f>
        <v>0</v>
      </c>
      <c r="I3" s="1022"/>
      <c r="J3" s="1022"/>
      <c r="K3" s="1022"/>
      <c r="L3" s="1022"/>
      <c r="M3" s="106"/>
      <c r="N3" s="106"/>
      <c r="O3" s="581"/>
      <c r="P3" s="106"/>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row>
    <row r="4" spans="2:128" s="111" customFormat="1" ht="12" x14ac:dyDescent="0.2">
      <c r="B4" s="347"/>
      <c r="C4" s="378">
        <f>proj</f>
        <v>0</v>
      </c>
      <c r="D4" s="347"/>
      <c r="E4" s="106"/>
      <c r="F4" s="106"/>
      <c r="G4" s="496"/>
      <c r="H4" s="308"/>
      <c r="I4" s="106"/>
      <c r="J4" s="106"/>
      <c r="K4" s="106"/>
      <c r="L4" s="106"/>
      <c r="M4" s="584"/>
      <c r="N4" s="1250" t="s">
        <v>379</v>
      </c>
      <c r="O4" s="1250"/>
      <c r="P4" s="1250"/>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row>
    <row r="5" spans="2:128" s="111" customFormat="1" ht="12" x14ac:dyDescent="0.2">
      <c r="B5" s="107"/>
      <c r="C5" s="379">
        <f>city</f>
        <v>0</v>
      </c>
      <c r="D5" s="107"/>
      <c r="E5" s="106"/>
      <c r="F5" s="324"/>
      <c r="G5" s="495" t="s">
        <v>246</v>
      </c>
      <c r="H5" s="1022">
        <f>buyer</f>
        <v>0</v>
      </c>
      <c r="I5" s="1022"/>
      <c r="J5" s="1022"/>
      <c r="K5" s="1022"/>
      <c r="L5" s="1022"/>
      <c r="M5" s="585"/>
      <c r="N5" s="1249"/>
      <c r="O5" s="1249"/>
      <c r="P5" s="1249"/>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row>
    <row r="6" spans="2:128" ht="5.0999999999999996" customHeight="1" x14ac:dyDescent="0.25">
      <c r="B6" s="19"/>
      <c r="C6" s="19"/>
      <c r="D6" s="19"/>
      <c r="E6" s="3"/>
      <c r="F6" s="20"/>
      <c r="G6" s="21"/>
      <c r="H6" s="21"/>
      <c r="I6" s="21"/>
    </row>
    <row r="7" spans="2:128" ht="15.75" x14ac:dyDescent="0.25">
      <c r="B7" s="19"/>
      <c r="C7" s="447"/>
      <c r="D7" s="447"/>
      <c r="E7" s="448"/>
      <c r="F7" s="446" t="s">
        <v>377</v>
      </c>
      <c r="G7" s="449"/>
      <c r="H7" s="449"/>
      <c r="I7" s="449"/>
      <c r="J7" s="450"/>
      <c r="K7" s="451" t="s">
        <v>125</v>
      </c>
      <c r="L7" s="460"/>
      <c r="M7" s="460"/>
      <c r="N7" s="589" t="s">
        <v>600</v>
      </c>
      <c r="O7" s="590"/>
      <c r="P7" s="590"/>
    </row>
    <row r="8" spans="2:128" s="443" customFormat="1" x14ac:dyDescent="0.2">
      <c r="B8" s="441"/>
      <c r="C8" s="452" t="s">
        <v>259</v>
      </c>
      <c r="D8" s="452"/>
      <c r="E8" s="452"/>
      <c r="F8" s="453">
        <f>F27</f>
        <v>0</v>
      </c>
      <c r="G8" s="1229" t="str">
        <f>'3)Sources &amp; Uses'!G7</f>
        <v>(max: $60,000)</v>
      </c>
      <c r="H8" s="1229"/>
      <c r="I8" s="1229"/>
      <c r="J8" s="1229"/>
      <c r="K8" s="454">
        <f>K27</f>
        <v>0</v>
      </c>
      <c r="L8" s="486" t="str">
        <f>IF(K8&gt;'a)Compliance &amp; Underwriting'!C12,"OVER Limit","Within Limit")</f>
        <v>Within Limit</v>
      </c>
      <c r="M8" s="468"/>
      <c r="N8" s="591" t="s">
        <v>415</v>
      </c>
      <c r="O8" s="592"/>
      <c r="P8" s="587"/>
    </row>
    <row r="9" spans="2:128" s="443" customFormat="1" x14ac:dyDescent="0.2">
      <c r="B9" s="441"/>
      <c r="C9" s="452" t="s">
        <v>302</v>
      </c>
      <c r="D9" s="452"/>
      <c r="E9" s="452"/>
      <c r="F9" s="453">
        <f>F28</f>
        <v>0</v>
      </c>
      <c r="G9" s="1229" t="str">
        <f>'3)Sources &amp; Uses'!G8</f>
        <v>(max: $12,000)</v>
      </c>
      <c r="H9" s="1229"/>
      <c r="I9" s="1229"/>
      <c r="J9" s="1229" t="str">
        <f>IF(F9&gt;1125,"OVER KHC Limit!","")</f>
        <v/>
      </c>
      <c r="K9" s="454">
        <f>K28</f>
        <v>0</v>
      </c>
      <c r="L9" s="486" t="str">
        <f>IF(K9&gt;'a)Compliance &amp; Underwriting'!C14,"OVER Limit","Within Limit")</f>
        <v>Within Limit</v>
      </c>
      <c r="M9" s="468"/>
      <c r="N9" s="591" t="s">
        <v>416</v>
      </c>
      <c r="O9" s="592"/>
      <c r="P9" s="588"/>
    </row>
    <row r="10" spans="2:128" s="33" customFormat="1" x14ac:dyDescent="0.25">
      <c r="B10" s="444"/>
      <c r="C10" s="455" t="s">
        <v>1</v>
      </c>
      <c r="D10" s="455"/>
      <c r="E10" s="456"/>
      <c r="F10" s="457">
        <f>F8+F9</f>
        <v>0</v>
      </c>
      <c r="G10" s="1229" t="str">
        <f>'3)Sources &amp; Uses'!G9</f>
        <v>(max: $72,000)</v>
      </c>
      <c r="H10" s="1229"/>
      <c r="I10" s="1229"/>
      <c r="J10" s="1229"/>
      <c r="K10" s="458">
        <f>K8+K9</f>
        <v>0</v>
      </c>
      <c r="L10" s="486" t="str">
        <f>IF(K10&gt;'a)Compliance &amp; Underwriting'!C16,"OVER Limit","Within Limit")</f>
        <v>Within Limit</v>
      </c>
      <c r="M10" s="468"/>
      <c r="N10" s="1237" t="s">
        <v>66</v>
      </c>
      <c r="O10" s="1237"/>
      <c r="P10" s="586">
        <f>SUM(P8:P9)</f>
        <v>0</v>
      </c>
    </row>
    <row r="11" spans="2:128" s="33" customFormat="1" ht="6" customHeight="1" thickBot="1" x14ac:dyDescent="0.3">
      <c r="B11" s="444"/>
      <c r="C11" s="444"/>
      <c r="D11" s="444"/>
      <c r="E11" s="31"/>
      <c r="F11" s="32"/>
      <c r="G11" s="445"/>
      <c r="H11" s="445"/>
      <c r="I11" s="445"/>
      <c r="J11" s="445"/>
      <c r="K11" s="440"/>
      <c r="L11" s="442"/>
      <c r="O11" s="34"/>
    </row>
    <row r="12" spans="2:128" ht="4.1500000000000004" hidden="1" customHeight="1" x14ac:dyDescent="0.25">
      <c r="B12" s="10"/>
      <c r="C12" s="10"/>
      <c r="D12" s="10"/>
      <c r="F12" s="1076" t="s">
        <v>377</v>
      </c>
      <c r="G12" s="1076"/>
      <c r="H12" s="1244" t="s">
        <v>2</v>
      </c>
      <c r="I12" s="17"/>
      <c r="K12" s="1230" t="s">
        <v>434</v>
      </c>
      <c r="L12" s="1230"/>
      <c r="M12" s="1233" t="s">
        <v>2</v>
      </c>
      <c r="N12" s="1227" t="s">
        <v>349</v>
      </c>
      <c r="O12" s="1227"/>
    </row>
    <row r="13" spans="2:128" ht="30.6" customHeight="1" thickBot="1" x14ac:dyDescent="0.3">
      <c r="B13" s="18"/>
      <c r="C13" s="18" t="s">
        <v>5</v>
      </c>
      <c r="D13" s="18"/>
      <c r="E13" s="3"/>
      <c r="F13" s="1076"/>
      <c r="G13" s="1076"/>
      <c r="H13" s="1244"/>
      <c r="I13" s="17"/>
      <c r="K13" s="1230"/>
      <c r="L13" s="1230"/>
      <c r="M13" s="1233"/>
      <c r="N13" s="1227"/>
      <c r="O13" s="1227"/>
      <c r="P13" s="672" t="s">
        <v>433</v>
      </c>
    </row>
    <row r="14" spans="2:128" x14ac:dyDescent="0.25">
      <c r="B14" s="309"/>
      <c r="C14" s="309" t="s">
        <v>300</v>
      </c>
      <c r="D14" s="309"/>
      <c r="E14" s="3"/>
      <c r="F14" s="310"/>
      <c r="G14" s="310"/>
      <c r="H14" s="473"/>
      <c r="I14" s="17"/>
      <c r="K14" s="463"/>
      <c r="L14" s="463"/>
      <c r="M14" s="469"/>
      <c r="N14" s="479"/>
      <c r="O14" s="466"/>
      <c r="P14" s="657"/>
    </row>
    <row r="15" spans="2:128" ht="16.149999999999999" customHeight="1" x14ac:dyDescent="0.25">
      <c r="C15" s="1245" t="s">
        <v>413</v>
      </c>
      <c r="D15" s="1245"/>
      <c r="F15" s="1075">
        <f>'3)Sources &amp; Uses'!F14</f>
        <v>0</v>
      </c>
      <c r="G15" s="1075"/>
      <c r="H15" s="474"/>
      <c r="I15" s="17"/>
      <c r="K15" s="1234">
        <f>'PCR 1)Repair Scope'!F51</f>
        <v>0</v>
      </c>
      <c r="L15" s="1234"/>
      <c r="M15" s="470"/>
      <c r="N15" s="661">
        <f>K15-F15</f>
        <v>0</v>
      </c>
      <c r="O15" s="662" t="str">
        <f>IFERROR(N15/F15,"")</f>
        <v/>
      </c>
      <c r="P15" s="654" t="s">
        <v>418</v>
      </c>
    </row>
    <row r="16" spans="2:128" ht="16.149999999999999" customHeight="1" x14ac:dyDescent="0.25">
      <c r="B16" s="311"/>
      <c r="C16" s="311" t="s">
        <v>414</v>
      </c>
      <c r="D16" s="311"/>
      <c r="F16" s="1075">
        <f>'3)Sources &amp; Uses'!F15:G15</f>
        <v>0</v>
      </c>
      <c r="G16" s="1075"/>
      <c r="H16" s="474"/>
      <c r="I16" s="17"/>
      <c r="K16" s="1235"/>
      <c r="L16" s="1235"/>
      <c r="M16" s="470"/>
      <c r="N16" s="661">
        <f t="shared" ref="N16:N24" si="0">K16-F16</f>
        <v>0</v>
      </c>
      <c r="O16" s="662" t="str">
        <f t="shared" ref="O16:O24" si="1">IFERROR(N16/F16,"")</f>
        <v/>
      </c>
      <c r="P16" s="655"/>
    </row>
    <row r="17" spans="2:17" x14ac:dyDescent="0.25">
      <c r="B17" s="309"/>
      <c r="C17" s="309" t="s">
        <v>301</v>
      </c>
      <c r="D17" s="309"/>
      <c r="E17" s="3"/>
      <c r="F17" s="310"/>
      <c r="G17" s="310"/>
      <c r="H17" s="473"/>
      <c r="I17" s="17"/>
      <c r="K17" s="463"/>
      <c r="L17" s="463"/>
      <c r="M17" s="469"/>
      <c r="N17" s="661">
        <f t="shared" si="0"/>
        <v>0</v>
      </c>
      <c r="O17" s="662" t="str">
        <f t="shared" si="1"/>
        <v/>
      </c>
      <c r="P17" s="654"/>
    </row>
    <row r="18" spans="2:17" ht="16.149999999999999" customHeight="1" x14ac:dyDescent="0.25">
      <c r="C18" s="1245" t="s">
        <v>380</v>
      </c>
      <c r="D18" s="1245"/>
      <c r="F18" s="1075">
        <f>'3)Sources &amp; Uses'!F17:G17</f>
        <v>0</v>
      </c>
      <c r="G18" s="1075"/>
      <c r="H18" s="474"/>
      <c r="I18" s="17"/>
      <c r="K18" s="1234">
        <f>'PCR 1)Repair Scope'!F52</f>
        <v>0</v>
      </c>
      <c r="L18" s="1234"/>
      <c r="M18" s="470"/>
      <c r="N18" s="661">
        <f t="shared" si="0"/>
        <v>0</v>
      </c>
      <c r="O18" s="662" t="str">
        <f t="shared" si="1"/>
        <v/>
      </c>
      <c r="P18" s="654" t="s">
        <v>418</v>
      </c>
    </row>
    <row r="19" spans="2:17" ht="16.149999999999999" customHeight="1" x14ac:dyDescent="0.25">
      <c r="C19" s="1225" t="str">
        <f>'3)Sources &amp; Uses'!C18</f>
        <v>Other costs</v>
      </c>
      <c r="D19" s="1225"/>
      <c r="F19" s="1075">
        <f>'3)Sources &amp; Uses'!F18:G18</f>
        <v>0</v>
      </c>
      <c r="G19" s="1075"/>
      <c r="H19" s="474"/>
      <c r="I19" s="17"/>
      <c r="K19" s="1236"/>
      <c r="L19" s="1236"/>
      <c r="M19" s="470"/>
      <c r="N19" s="661">
        <f t="shared" si="0"/>
        <v>0</v>
      </c>
      <c r="O19" s="662" t="str">
        <f t="shared" si="1"/>
        <v/>
      </c>
      <c r="P19" s="655"/>
    </row>
    <row r="20" spans="2:17" ht="16.149999999999999" customHeight="1" x14ac:dyDescent="0.25">
      <c r="C20" s="1225" t="str">
        <f>'3)Sources &amp; Uses'!C19</f>
        <v>Other costs</v>
      </c>
      <c r="D20" s="1225"/>
      <c r="F20" s="1075">
        <f>'3)Sources &amp; Uses'!F19:G19</f>
        <v>0</v>
      </c>
      <c r="G20" s="1075"/>
      <c r="H20" s="474"/>
      <c r="I20" s="17"/>
      <c r="K20" s="773"/>
      <c r="L20" s="773"/>
      <c r="M20" s="470"/>
      <c r="N20" s="661">
        <f t="shared" ref="N20:N22" si="2">K20-F20</f>
        <v>0</v>
      </c>
      <c r="O20" s="662" t="str">
        <f t="shared" ref="O20:O22" si="3">IFERROR(N20/F20,"")</f>
        <v/>
      </c>
      <c r="P20" s="655"/>
    </row>
    <row r="21" spans="2:17" ht="16.149999999999999" customHeight="1" x14ac:dyDescent="0.25">
      <c r="C21" s="1225" t="str">
        <f>'3)Sources &amp; Uses'!C20</f>
        <v>Other costs</v>
      </c>
      <c r="D21" s="1225"/>
      <c r="F21" s="1075">
        <f>'3)Sources &amp; Uses'!F20:G20</f>
        <v>0</v>
      </c>
      <c r="G21" s="1075"/>
      <c r="H21" s="474"/>
      <c r="I21" s="17"/>
      <c r="K21" s="773"/>
      <c r="L21" s="773"/>
      <c r="M21" s="470"/>
      <c r="N21" s="661">
        <f t="shared" si="2"/>
        <v>0</v>
      </c>
      <c r="O21" s="662" t="str">
        <f t="shared" si="3"/>
        <v/>
      </c>
      <c r="P21" s="655"/>
    </row>
    <row r="22" spans="2:17" ht="16.149999999999999" customHeight="1" x14ac:dyDescent="0.25">
      <c r="C22" s="1225" t="str">
        <f>'3)Sources &amp; Uses'!C21</f>
        <v>Other costs</v>
      </c>
      <c r="D22" s="1225"/>
      <c r="F22" s="1075">
        <f>'3)Sources &amp; Uses'!F21:G21</f>
        <v>0</v>
      </c>
      <c r="G22" s="1075"/>
      <c r="H22" s="474"/>
      <c r="I22" s="17"/>
      <c r="K22" s="773"/>
      <c r="L22" s="773"/>
      <c r="M22" s="470"/>
      <c r="N22" s="661">
        <f t="shared" si="2"/>
        <v>0</v>
      </c>
      <c r="O22" s="662" t="str">
        <f t="shared" si="3"/>
        <v/>
      </c>
      <c r="P22" s="655"/>
    </row>
    <row r="23" spans="2:17" ht="16.149999999999999" customHeight="1" x14ac:dyDescent="0.25">
      <c r="C23" s="1225" t="str">
        <f>'3)Sources &amp; Uses'!C22</f>
        <v>Other costs</v>
      </c>
      <c r="D23" s="1225"/>
      <c r="F23" s="1075">
        <f>'3)Sources &amp; Uses'!F22:G22</f>
        <v>0</v>
      </c>
      <c r="G23" s="1075"/>
      <c r="H23" s="474"/>
      <c r="I23" s="17"/>
      <c r="K23" s="1231"/>
      <c r="L23" s="1231"/>
      <c r="M23" s="470"/>
      <c r="N23" s="661">
        <f t="shared" si="0"/>
        <v>0</v>
      </c>
      <c r="O23" s="662" t="str">
        <f t="shared" si="1"/>
        <v/>
      </c>
      <c r="P23" s="655"/>
    </row>
    <row r="24" spans="2:17" s="12" customFormat="1" ht="16.149999999999999" customHeight="1" x14ac:dyDescent="0.25">
      <c r="B24" s="11"/>
      <c r="C24" s="11" t="s">
        <v>0</v>
      </c>
      <c r="D24" s="11"/>
      <c r="F24" s="1069" t="str">
        <f>IF(SUM(F15:F23)=0,"0",SUM(F15:F23))</f>
        <v>0</v>
      </c>
      <c r="G24" s="1069"/>
      <c r="H24" s="475"/>
      <c r="I24" s="315"/>
      <c r="K24" s="1232" t="str">
        <f>IF(SUM(K15:K23)=0,"0",SUM(K15:K23))</f>
        <v>0</v>
      </c>
      <c r="L24" s="1232"/>
      <c r="M24" s="471"/>
      <c r="N24" s="663">
        <f t="shared" si="0"/>
        <v>0</v>
      </c>
      <c r="O24" s="664" t="str">
        <f t="shared" si="1"/>
        <v/>
      </c>
      <c r="P24" s="656"/>
    </row>
    <row r="25" spans="2:17" ht="8.65" customHeight="1" x14ac:dyDescent="0.25">
      <c r="B25" s="11"/>
      <c r="C25" s="11"/>
      <c r="D25" s="11"/>
      <c r="F25" s="5"/>
      <c r="G25" s="4"/>
      <c r="H25" s="476"/>
      <c r="I25" s="17"/>
      <c r="K25" s="466"/>
      <c r="L25" s="460"/>
      <c r="M25" s="472"/>
      <c r="N25" s="665"/>
      <c r="O25" s="666"/>
      <c r="P25" s="654"/>
    </row>
    <row r="26" spans="2:17" ht="19.149999999999999" customHeight="1" x14ac:dyDescent="0.25">
      <c r="B26" s="18"/>
      <c r="C26" s="18" t="s">
        <v>4</v>
      </c>
      <c r="D26" s="18"/>
      <c r="E26" s="3"/>
      <c r="F26" s="14"/>
      <c r="G26" s="9"/>
      <c r="H26" s="477"/>
      <c r="I26" s="17"/>
      <c r="K26" s="1239"/>
      <c r="L26" s="1239"/>
      <c r="M26" s="480"/>
      <c r="N26" s="1228"/>
      <c r="O26" s="1228"/>
      <c r="P26" s="658"/>
      <c r="Q26" s="659"/>
    </row>
    <row r="27" spans="2:17" ht="16.149999999999999" customHeight="1" x14ac:dyDescent="0.25">
      <c r="C27" s="1074" t="s">
        <v>357</v>
      </c>
      <c r="D27" s="1074"/>
      <c r="F27" s="1066">
        <f>'3)Sources &amp; Uses'!F26:G26</f>
        <v>0</v>
      </c>
      <c r="G27" s="1066"/>
      <c r="H27" s="474" t="e">
        <f t="shared" ref="H27:H35" si="4">F27/tdc</f>
        <v>#DIV/0!</v>
      </c>
      <c r="I27" s="17"/>
      <c r="K27" s="1238">
        <f>IF(K15&gt;20000,20000,K15)</f>
        <v>0</v>
      </c>
      <c r="L27" s="1238"/>
      <c r="M27" s="470" t="e">
        <f t="shared" ref="M27:M35" si="5">K27/tdc</f>
        <v>#DIV/0!</v>
      </c>
      <c r="N27" s="661">
        <f t="shared" ref="N27:N35" si="6">K27-F27</f>
        <v>0</v>
      </c>
      <c r="O27" s="662" t="str">
        <f t="shared" ref="O27:O35" si="7">IFERROR(N27/F27,"")</f>
        <v/>
      </c>
      <c r="P27" s="654"/>
    </row>
    <row r="28" spans="2:17" ht="16.149999999999999" customHeight="1" x14ac:dyDescent="0.25">
      <c r="C28" s="1246" t="s">
        <v>412</v>
      </c>
      <c r="D28" s="1246"/>
      <c r="F28" s="1066">
        <f>'3)Sources &amp; Uses'!F27:G27</f>
        <v>0</v>
      </c>
      <c r="G28" s="1066"/>
      <c r="H28" s="478" t="e">
        <f>F28/(H27+H29+H30+H34)</f>
        <v>#DIV/0!</v>
      </c>
      <c r="I28" s="17"/>
      <c r="K28" s="1238">
        <f>IF(K16&gt;0.075*K15,'a)Compliance &amp; Underwriting'!C14,K16)</f>
        <v>0</v>
      </c>
      <c r="L28" s="1238"/>
      <c r="M28" s="470" t="e">
        <f>K28/(M27+M29+M30+M34)</f>
        <v>#DIV/0!</v>
      </c>
      <c r="N28" s="661">
        <f t="shared" si="6"/>
        <v>0</v>
      </c>
      <c r="O28" s="662" t="str">
        <f t="shared" si="7"/>
        <v/>
      </c>
      <c r="P28" s="654"/>
    </row>
    <row r="29" spans="2:17" ht="16.149999999999999" customHeight="1" x14ac:dyDescent="0.25">
      <c r="C29" s="1226" t="str">
        <f>'3)Sources &amp; Uses'!C28</f>
        <v>Other Source</v>
      </c>
      <c r="D29" s="1226"/>
      <c r="F29" s="1075">
        <f>'3)Sources &amp; Uses'!F28</f>
        <v>0</v>
      </c>
      <c r="G29" s="1075"/>
      <c r="H29" s="474" t="e">
        <f t="shared" si="4"/>
        <v>#DIV/0!</v>
      </c>
      <c r="I29" s="17"/>
      <c r="K29" s="1236"/>
      <c r="L29" s="1236"/>
      <c r="M29" s="470" t="e">
        <f t="shared" si="5"/>
        <v>#DIV/0!</v>
      </c>
      <c r="N29" s="661">
        <f t="shared" si="6"/>
        <v>0</v>
      </c>
      <c r="O29" s="662" t="str">
        <f t="shared" si="7"/>
        <v/>
      </c>
      <c r="P29" s="655"/>
    </row>
    <row r="30" spans="2:17" ht="16.149999999999999" customHeight="1" x14ac:dyDescent="0.25">
      <c r="C30" s="1226" t="str">
        <f>'3)Sources &amp; Uses'!C29</f>
        <v>Other Source</v>
      </c>
      <c r="D30" s="1226"/>
      <c r="F30" s="1075">
        <f>'3)Sources &amp; Uses'!F29</f>
        <v>0</v>
      </c>
      <c r="G30" s="1075"/>
      <c r="H30" s="474" t="e">
        <f t="shared" si="4"/>
        <v>#DIV/0!</v>
      </c>
      <c r="I30" s="17"/>
      <c r="K30" s="1231"/>
      <c r="L30" s="1231"/>
      <c r="M30" s="470" t="e">
        <f t="shared" si="5"/>
        <v>#DIV/0!</v>
      </c>
      <c r="N30" s="661">
        <f t="shared" si="6"/>
        <v>0</v>
      </c>
      <c r="O30" s="662" t="str">
        <f t="shared" si="7"/>
        <v/>
      </c>
      <c r="P30" s="655"/>
    </row>
    <row r="31" spans="2:17" ht="16.149999999999999" customHeight="1" x14ac:dyDescent="0.25">
      <c r="C31" s="1226" t="str">
        <f>'3)Sources &amp; Uses'!C30</f>
        <v>Other Source</v>
      </c>
      <c r="D31" s="1226"/>
      <c r="F31" s="1075">
        <f>'3)Sources &amp; Uses'!F30</f>
        <v>0</v>
      </c>
      <c r="G31" s="1075"/>
      <c r="H31" s="474" t="e">
        <f t="shared" si="4"/>
        <v>#DIV/0!</v>
      </c>
      <c r="I31" s="17"/>
      <c r="K31" s="772"/>
      <c r="L31" s="772"/>
      <c r="M31" s="470" t="e">
        <f t="shared" ref="M31:M33" si="8">K31/tdc</f>
        <v>#DIV/0!</v>
      </c>
      <c r="N31" s="661">
        <f t="shared" ref="N31:N33" si="9">K31-F31</f>
        <v>0</v>
      </c>
      <c r="O31" s="662"/>
      <c r="P31" s="655"/>
    </row>
    <row r="32" spans="2:17" ht="16.149999999999999" customHeight="1" x14ac:dyDescent="0.25">
      <c r="C32" s="1226" t="str">
        <f>'3)Sources &amp; Uses'!C31</f>
        <v>Other Source</v>
      </c>
      <c r="D32" s="1226"/>
      <c r="F32" s="1075">
        <f>'3)Sources &amp; Uses'!F31</f>
        <v>0</v>
      </c>
      <c r="G32" s="1075"/>
      <c r="H32" s="474" t="e">
        <f t="shared" si="4"/>
        <v>#DIV/0!</v>
      </c>
      <c r="I32" s="17"/>
      <c r="K32" s="772"/>
      <c r="L32" s="772"/>
      <c r="M32" s="470" t="e">
        <f t="shared" si="8"/>
        <v>#DIV/0!</v>
      </c>
      <c r="N32" s="661">
        <f t="shared" si="9"/>
        <v>0</v>
      </c>
      <c r="O32" s="662"/>
      <c r="P32" s="655"/>
    </row>
    <row r="33" spans="2:16" ht="16.149999999999999" customHeight="1" x14ac:dyDescent="0.25">
      <c r="C33" s="1226" t="str">
        <f>'3)Sources &amp; Uses'!C32</f>
        <v>Other Source</v>
      </c>
      <c r="D33" s="1226"/>
      <c r="F33" s="1075">
        <f>'3)Sources &amp; Uses'!F32</f>
        <v>0</v>
      </c>
      <c r="G33" s="1075"/>
      <c r="H33" s="474" t="e">
        <f t="shared" si="4"/>
        <v>#DIV/0!</v>
      </c>
      <c r="I33" s="17"/>
      <c r="K33" s="772"/>
      <c r="L33" s="772"/>
      <c r="M33" s="470" t="e">
        <f t="shared" si="8"/>
        <v>#DIV/0!</v>
      </c>
      <c r="N33" s="661">
        <f t="shared" si="9"/>
        <v>0</v>
      </c>
      <c r="O33" s="662"/>
      <c r="P33" s="655"/>
    </row>
    <row r="34" spans="2:16" ht="16.149999999999999" customHeight="1" x14ac:dyDescent="0.25">
      <c r="C34" s="1226" t="str">
        <f>'3)Sources &amp; Uses'!C33</f>
        <v>Other Source</v>
      </c>
      <c r="D34" s="1226"/>
      <c r="F34" s="1075">
        <f>'3)Sources &amp; Uses'!F33</f>
        <v>0</v>
      </c>
      <c r="G34" s="1075"/>
      <c r="H34" s="474" t="e">
        <f t="shared" si="4"/>
        <v>#DIV/0!</v>
      </c>
      <c r="I34" s="17"/>
      <c r="K34" s="1231"/>
      <c r="L34" s="1231"/>
      <c r="M34" s="470" t="e">
        <f t="shared" si="5"/>
        <v>#DIV/0!</v>
      </c>
      <c r="N34" s="661">
        <f t="shared" si="6"/>
        <v>0</v>
      </c>
      <c r="O34" s="662" t="str">
        <f t="shared" si="7"/>
        <v/>
      </c>
      <c r="P34" s="655"/>
    </row>
    <row r="35" spans="2:16" s="12" customFormat="1" ht="16.149999999999999" customHeight="1" x14ac:dyDescent="0.25">
      <c r="B35" s="11"/>
      <c r="C35" s="11" t="s">
        <v>3</v>
      </c>
      <c r="D35" s="11"/>
      <c r="F35" s="1069" t="str">
        <f>IF(SUM(F27:F34)=0,"0",SUM(F27:F34))</f>
        <v>0</v>
      </c>
      <c r="G35" s="1069"/>
      <c r="H35" s="474" t="e">
        <f t="shared" si="4"/>
        <v>#DIV/0!</v>
      </c>
      <c r="I35" s="315"/>
      <c r="K35" s="1243" t="str">
        <f>IF(SUM(K27:K34)=0,"0",SUM(K27:K34))</f>
        <v>0</v>
      </c>
      <c r="L35" s="1243"/>
      <c r="M35" s="470" t="e">
        <f t="shared" si="5"/>
        <v>#DIV/0!</v>
      </c>
      <c r="N35" s="663">
        <f t="shared" si="6"/>
        <v>0</v>
      </c>
      <c r="O35" s="664" t="str">
        <f t="shared" si="7"/>
        <v/>
      </c>
      <c r="P35" s="656"/>
    </row>
    <row r="36" spans="2:16" ht="9.6" customHeight="1" x14ac:dyDescent="0.25">
      <c r="B36" s="11"/>
      <c r="C36" s="11"/>
      <c r="D36" s="11"/>
      <c r="F36" s="5"/>
      <c r="G36" s="4"/>
      <c r="H36" s="313"/>
      <c r="I36" s="17"/>
      <c r="K36" s="466"/>
      <c r="L36" s="460"/>
      <c r="M36" s="464"/>
      <c r="N36" s="667"/>
      <c r="O36" s="666"/>
      <c r="P36" s="466"/>
    </row>
    <row r="37" spans="2:16" ht="3.6" customHeight="1" x14ac:dyDescent="0.25">
      <c r="B37" s="18"/>
      <c r="C37" s="18"/>
      <c r="D37" s="18"/>
      <c r="E37" s="2"/>
      <c r="F37" s="9"/>
      <c r="G37" s="7"/>
      <c r="H37" s="317"/>
      <c r="I37" s="17"/>
      <c r="K37" s="481"/>
      <c r="L37" s="482"/>
      <c r="M37" s="483"/>
      <c r="N37" s="668"/>
      <c r="O37" s="669"/>
      <c r="P37" s="582"/>
    </row>
    <row r="38" spans="2:16" s="16" customFormat="1" ht="26.65" customHeight="1" x14ac:dyDescent="0.25">
      <c r="B38" s="15"/>
      <c r="C38" s="15" t="s">
        <v>6</v>
      </c>
      <c r="D38" s="15"/>
      <c r="F38" s="1241">
        <f>F35-tdc</f>
        <v>0</v>
      </c>
      <c r="G38" s="1241"/>
      <c r="H38" s="423"/>
      <c r="I38" s="424" t="e">
        <f>F38/tdc</f>
        <v>#DIV/0!</v>
      </c>
      <c r="J38" s="425"/>
      <c r="K38" s="1242">
        <f>K35-K24</f>
        <v>0</v>
      </c>
      <c r="L38" s="1242"/>
      <c r="M38" s="465"/>
      <c r="N38" s="670"/>
      <c r="O38" s="671"/>
      <c r="P38" s="583"/>
    </row>
    <row r="39" spans="2:16" ht="3.6" customHeight="1" x14ac:dyDescent="0.25">
      <c r="B39" s="18"/>
      <c r="C39" s="18"/>
      <c r="D39" s="18"/>
      <c r="E39" s="2"/>
      <c r="F39" s="9"/>
      <c r="G39" s="7"/>
      <c r="H39" s="2"/>
      <c r="I39" s="317"/>
      <c r="J39" s="17"/>
      <c r="K39" s="481"/>
      <c r="L39" s="482"/>
      <c r="M39" s="483"/>
      <c r="N39" s="484"/>
      <c r="O39" s="582"/>
      <c r="P39" s="660"/>
    </row>
    <row r="40" spans="2:16" ht="18" customHeight="1" x14ac:dyDescent="0.25">
      <c r="G40" s="5"/>
      <c r="H40" s="17"/>
      <c r="I40" s="17"/>
      <c r="K40" s="460"/>
      <c r="L40" s="460"/>
      <c r="M40" s="460"/>
      <c r="N40" s="467"/>
      <c r="O40" s="466"/>
      <c r="P40" s="17"/>
    </row>
    <row r="41" spans="2:16" x14ac:dyDescent="0.25">
      <c r="C41" s="459" t="s">
        <v>355</v>
      </c>
      <c r="D41" s="253" t="s">
        <v>45</v>
      </c>
      <c r="E41" s="253"/>
      <c r="F41" s="253"/>
      <c r="G41" s="253"/>
      <c r="H41" s="253"/>
      <c r="I41" s="253"/>
      <c r="J41" s="460"/>
      <c r="K41" s="460"/>
      <c r="L41" s="460"/>
      <c r="M41" s="460"/>
      <c r="N41" s="460"/>
      <c r="P41" s="17"/>
    </row>
    <row r="42" spans="2:16" x14ac:dyDescent="0.25">
      <c r="C42" s="1240" t="s">
        <v>45</v>
      </c>
      <c r="D42" s="1240"/>
      <c r="E42" s="1240"/>
      <c r="F42" s="1240"/>
      <c r="G42" s="1240"/>
      <c r="H42" s="1240"/>
      <c r="I42" s="1240"/>
      <c r="J42" s="1240"/>
      <c r="K42" s="1240"/>
      <c r="L42" s="1240"/>
      <c r="M42" s="1240"/>
      <c r="N42" s="1240"/>
      <c r="O42" s="1240"/>
      <c r="P42" s="1240"/>
    </row>
    <row r="43" spans="2:16" x14ac:dyDescent="0.25">
      <c r="C43" s="1240"/>
      <c r="D43" s="1240"/>
      <c r="E43" s="1240"/>
      <c r="F43" s="1240"/>
      <c r="G43" s="1240"/>
      <c r="H43" s="1240"/>
      <c r="I43" s="1240"/>
      <c r="J43" s="1240"/>
      <c r="K43" s="1240"/>
      <c r="L43" s="1240"/>
      <c r="M43" s="1240"/>
      <c r="N43" s="1240"/>
      <c r="O43" s="1240"/>
      <c r="P43" s="1240"/>
    </row>
    <row r="44" spans="2:16" ht="24.6" customHeight="1" x14ac:dyDescent="0.25">
      <c r="C44" s="1240"/>
      <c r="D44" s="1240"/>
      <c r="E44" s="1240"/>
      <c r="F44" s="1240"/>
      <c r="G44" s="1240"/>
      <c r="H44" s="1240"/>
      <c r="I44" s="1240"/>
      <c r="J44" s="1240"/>
      <c r="K44" s="1240"/>
      <c r="L44" s="1240"/>
      <c r="M44" s="1240"/>
      <c r="N44" s="1240"/>
      <c r="O44" s="1240"/>
      <c r="P44" s="1240"/>
    </row>
  </sheetData>
  <sheetProtection algorithmName="SHA-512" hashValue="kUmZnXYKqsOO8ZoRLuMNEHHjMtZaCw09BiY3haUI77smmwemFZuAzXc3TebFvJ3PNp/us9t+Ivk4F5MJq1+AqA==" saltValue="VEHBulywknrjABiN3DaCaw==" spinCount="100000" sheet="1" objects="1" scenarios="1"/>
  <mergeCells count="65">
    <mergeCell ref="B2:P2"/>
    <mergeCell ref="C1:P1"/>
    <mergeCell ref="H5:L5"/>
    <mergeCell ref="H3:L3"/>
    <mergeCell ref="N5:P5"/>
    <mergeCell ref="N4:P4"/>
    <mergeCell ref="F12:G13"/>
    <mergeCell ref="H12:H13"/>
    <mergeCell ref="C15:D15"/>
    <mergeCell ref="F15:G15"/>
    <mergeCell ref="C34:D34"/>
    <mergeCell ref="F34:G34"/>
    <mergeCell ref="C28:D28"/>
    <mergeCell ref="F28:G28"/>
    <mergeCell ref="F16:G16"/>
    <mergeCell ref="C18:D18"/>
    <mergeCell ref="F18:G18"/>
    <mergeCell ref="C19:D19"/>
    <mergeCell ref="F19:G19"/>
    <mergeCell ref="C23:D23"/>
    <mergeCell ref="C27:D27"/>
    <mergeCell ref="F27:G27"/>
    <mergeCell ref="K27:L27"/>
    <mergeCell ref="K26:L26"/>
    <mergeCell ref="C42:P44"/>
    <mergeCell ref="K28:L28"/>
    <mergeCell ref="C29:D29"/>
    <mergeCell ref="F29:G29"/>
    <mergeCell ref="C30:D30"/>
    <mergeCell ref="F30:G30"/>
    <mergeCell ref="F38:G38"/>
    <mergeCell ref="K38:L38"/>
    <mergeCell ref="K29:L29"/>
    <mergeCell ref="K30:L30"/>
    <mergeCell ref="K34:L34"/>
    <mergeCell ref="K35:L35"/>
    <mergeCell ref="F35:G35"/>
    <mergeCell ref="C31:D31"/>
    <mergeCell ref="N12:O13"/>
    <mergeCell ref="N26:O26"/>
    <mergeCell ref="G8:J8"/>
    <mergeCell ref="G9:J9"/>
    <mergeCell ref="G10:J10"/>
    <mergeCell ref="K12:L13"/>
    <mergeCell ref="K23:L23"/>
    <mergeCell ref="K24:L24"/>
    <mergeCell ref="M12:M13"/>
    <mergeCell ref="K15:L15"/>
    <mergeCell ref="K16:L16"/>
    <mergeCell ref="K18:L18"/>
    <mergeCell ref="K19:L19"/>
    <mergeCell ref="F23:G23"/>
    <mergeCell ref="F24:G24"/>
    <mergeCell ref="N10:O10"/>
    <mergeCell ref="C32:D32"/>
    <mergeCell ref="C33:D33"/>
    <mergeCell ref="F31:G31"/>
    <mergeCell ref="F32:G32"/>
    <mergeCell ref="F33:G33"/>
    <mergeCell ref="C20:D20"/>
    <mergeCell ref="C21:D21"/>
    <mergeCell ref="C22:D22"/>
    <mergeCell ref="F20:G20"/>
    <mergeCell ref="F21:G21"/>
    <mergeCell ref="F22:G22"/>
  </mergeCells>
  <dataValidations disablePrompts="1" count="2">
    <dataValidation allowBlank="1" showErrorMessage="1" prompt="Maximum AHTF admin is 7.5% or $1,125." sqref="F28:G28 K28:L28" xr:uid="{00000000-0002-0000-0D00-000000000000}"/>
    <dataValidation allowBlank="1" showErrorMessage="1" prompt="Maximun AHTF funding for repair costs is $15,000." sqref="F27:G27 K27:L27" xr:uid="{00000000-0002-0000-0D00-000001000000}"/>
  </dataValidations>
  <printOptions horizontalCentered="1"/>
  <pageMargins left="0.7" right="0.7" top="0.75" bottom="0.75" header="0.3" footer="0.3"/>
  <pageSetup scale="69" orientation="portrait" r:id="rId1"/>
  <headerFooter>
    <oddFooter>&amp;L&amp;10&amp;K01+033&amp;F
&amp;A&amp;R&amp;10&amp;K01+033Page &amp;P of &amp;N
&amp;D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21E23-F7F0-4091-92E1-54954FE4F2E5}">
  <sheetPr>
    <tabColor theme="2"/>
    <pageSetUpPr fitToPage="1"/>
  </sheetPr>
  <dimension ref="A1:T174"/>
  <sheetViews>
    <sheetView zoomScale="120" zoomScaleNormal="120" workbookViewId="0">
      <selection sqref="A1:J1"/>
    </sheetView>
  </sheetViews>
  <sheetFormatPr defaultColWidth="8.7109375" defaultRowHeight="15" x14ac:dyDescent="0.25"/>
  <cols>
    <col min="1" max="1" width="1.28515625" style="302" customWidth="1"/>
    <col min="2" max="2" width="31.7109375" style="302" customWidth="1"/>
    <col min="3" max="3" width="18.42578125" style="303" customWidth="1"/>
    <col min="4" max="4" width="2.5703125" style="302" bestFit="1" customWidth="1"/>
    <col min="5" max="5" width="10.42578125" style="302" customWidth="1"/>
    <col min="6" max="6" width="8.7109375" style="302"/>
    <col min="7" max="7" width="9.42578125" style="302" customWidth="1"/>
    <col min="8" max="8" width="9.28515625" style="302" bestFit="1" customWidth="1"/>
    <col min="9" max="9" width="10.28515625" style="302" bestFit="1" customWidth="1"/>
    <col min="10" max="10" width="0.7109375" style="302" customWidth="1"/>
    <col min="11" max="11" width="8.7109375" style="302"/>
    <col min="12" max="12" width="9.7109375" style="302" bestFit="1" customWidth="1"/>
    <col min="13" max="256" width="8.7109375" style="302"/>
    <col min="257" max="257" width="1.28515625" style="302" customWidth="1"/>
    <col min="258" max="258" width="31.7109375" style="302" customWidth="1"/>
    <col min="259" max="259" width="18.42578125" style="302" customWidth="1"/>
    <col min="260" max="260" width="2.5703125" style="302" bestFit="1" customWidth="1"/>
    <col min="261" max="261" width="9.5703125" style="302" customWidth="1"/>
    <col min="262" max="262" width="8.7109375" style="302"/>
    <col min="263" max="263" width="9.42578125" style="302" customWidth="1"/>
    <col min="264" max="264" width="8.7109375" style="302"/>
    <col min="265" max="265" width="10.28515625" style="302" bestFit="1" customWidth="1"/>
    <col min="266" max="266" width="0.7109375" style="302" customWidth="1"/>
    <col min="267" max="512" width="8.7109375" style="302"/>
    <col min="513" max="513" width="1.28515625" style="302" customWidth="1"/>
    <col min="514" max="514" width="31.7109375" style="302" customWidth="1"/>
    <col min="515" max="515" width="18.42578125" style="302" customWidth="1"/>
    <col min="516" max="516" width="2.5703125" style="302" bestFit="1" customWidth="1"/>
    <col min="517" max="517" width="9.5703125" style="302" customWidth="1"/>
    <col min="518" max="518" width="8.7109375" style="302"/>
    <col min="519" max="519" width="9.42578125" style="302" customWidth="1"/>
    <col min="520" max="520" width="8.7109375" style="302"/>
    <col min="521" max="521" width="10.28515625" style="302" bestFit="1" customWidth="1"/>
    <col min="522" max="522" width="0.7109375" style="302" customWidth="1"/>
    <col min="523" max="768" width="8.7109375" style="302"/>
    <col min="769" max="769" width="1.28515625" style="302" customWidth="1"/>
    <col min="770" max="770" width="31.7109375" style="302" customWidth="1"/>
    <col min="771" max="771" width="18.42578125" style="302" customWidth="1"/>
    <col min="772" max="772" width="2.5703125" style="302" bestFit="1" customWidth="1"/>
    <col min="773" max="773" width="9.5703125" style="302" customWidth="1"/>
    <col min="774" max="774" width="8.7109375" style="302"/>
    <col min="775" max="775" width="9.42578125" style="302" customWidth="1"/>
    <col min="776" max="776" width="8.7109375" style="302"/>
    <col min="777" max="777" width="10.28515625" style="302" bestFit="1" customWidth="1"/>
    <col min="778" max="778" width="0.7109375" style="302" customWidth="1"/>
    <col min="779" max="1024" width="8.7109375" style="302"/>
    <col min="1025" max="1025" width="1.28515625" style="302" customWidth="1"/>
    <col min="1026" max="1026" width="31.7109375" style="302" customWidth="1"/>
    <col min="1027" max="1027" width="18.42578125" style="302" customWidth="1"/>
    <col min="1028" max="1028" width="2.5703125" style="302" bestFit="1" customWidth="1"/>
    <col min="1029" max="1029" width="9.5703125" style="302" customWidth="1"/>
    <col min="1030" max="1030" width="8.7109375" style="302"/>
    <col min="1031" max="1031" width="9.42578125" style="302" customWidth="1"/>
    <col min="1032" max="1032" width="8.7109375" style="302"/>
    <col min="1033" max="1033" width="10.28515625" style="302" bestFit="1" customWidth="1"/>
    <col min="1034" max="1034" width="0.7109375" style="302" customWidth="1"/>
    <col min="1035" max="1280" width="8.7109375" style="302"/>
    <col min="1281" max="1281" width="1.28515625" style="302" customWidth="1"/>
    <col min="1282" max="1282" width="31.7109375" style="302" customWidth="1"/>
    <col min="1283" max="1283" width="18.42578125" style="302" customWidth="1"/>
    <col min="1284" max="1284" width="2.5703125" style="302" bestFit="1" customWidth="1"/>
    <col min="1285" max="1285" width="9.5703125" style="302" customWidth="1"/>
    <col min="1286" max="1286" width="8.7109375" style="302"/>
    <col min="1287" max="1287" width="9.42578125" style="302" customWidth="1"/>
    <col min="1288" max="1288" width="8.7109375" style="302"/>
    <col min="1289" max="1289" width="10.28515625" style="302" bestFit="1" customWidth="1"/>
    <col min="1290" max="1290" width="0.7109375" style="302" customWidth="1"/>
    <col min="1291" max="1536" width="8.7109375" style="302"/>
    <col min="1537" max="1537" width="1.28515625" style="302" customWidth="1"/>
    <col min="1538" max="1538" width="31.7109375" style="302" customWidth="1"/>
    <col min="1539" max="1539" width="18.42578125" style="302" customWidth="1"/>
    <col min="1540" max="1540" width="2.5703125" style="302" bestFit="1" customWidth="1"/>
    <col min="1541" max="1541" width="9.5703125" style="302" customWidth="1"/>
    <col min="1542" max="1542" width="8.7109375" style="302"/>
    <col min="1543" max="1543" width="9.42578125" style="302" customWidth="1"/>
    <col min="1544" max="1544" width="8.7109375" style="302"/>
    <col min="1545" max="1545" width="10.28515625" style="302" bestFit="1" customWidth="1"/>
    <col min="1546" max="1546" width="0.7109375" style="302" customWidth="1"/>
    <col min="1547" max="1792" width="8.7109375" style="302"/>
    <col min="1793" max="1793" width="1.28515625" style="302" customWidth="1"/>
    <col min="1794" max="1794" width="31.7109375" style="302" customWidth="1"/>
    <col min="1795" max="1795" width="18.42578125" style="302" customWidth="1"/>
    <col min="1796" max="1796" width="2.5703125" style="302" bestFit="1" customWidth="1"/>
    <col min="1797" max="1797" width="9.5703125" style="302" customWidth="1"/>
    <col min="1798" max="1798" width="8.7109375" style="302"/>
    <col min="1799" max="1799" width="9.42578125" style="302" customWidth="1"/>
    <col min="1800" max="1800" width="8.7109375" style="302"/>
    <col min="1801" max="1801" width="10.28515625" style="302" bestFit="1" customWidth="1"/>
    <col min="1802" max="1802" width="0.7109375" style="302" customWidth="1"/>
    <col min="1803" max="2048" width="8.7109375" style="302"/>
    <col min="2049" max="2049" width="1.28515625" style="302" customWidth="1"/>
    <col min="2050" max="2050" width="31.7109375" style="302" customWidth="1"/>
    <col min="2051" max="2051" width="18.42578125" style="302" customWidth="1"/>
    <col min="2052" max="2052" width="2.5703125" style="302" bestFit="1" customWidth="1"/>
    <col min="2053" max="2053" width="9.5703125" style="302" customWidth="1"/>
    <col min="2054" max="2054" width="8.7109375" style="302"/>
    <col min="2055" max="2055" width="9.42578125" style="302" customWidth="1"/>
    <col min="2056" max="2056" width="8.7109375" style="302"/>
    <col min="2057" max="2057" width="10.28515625" style="302" bestFit="1" customWidth="1"/>
    <col min="2058" max="2058" width="0.7109375" style="302" customWidth="1"/>
    <col min="2059" max="2304" width="8.7109375" style="302"/>
    <col min="2305" max="2305" width="1.28515625" style="302" customWidth="1"/>
    <col min="2306" max="2306" width="31.7109375" style="302" customWidth="1"/>
    <col min="2307" max="2307" width="18.42578125" style="302" customWidth="1"/>
    <col min="2308" max="2308" width="2.5703125" style="302" bestFit="1" customWidth="1"/>
    <col min="2309" max="2309" width="9.5703125" style="302" customWidth="1"/>
    <col min="2310" max="2310" width="8.7109375" style="302"/>
    <col min="2311" max="2311" width="9.42578125" style="302" customWidth="1"/>
    <col min="2312" max="2312" width="8.7109375" style="302"/>
    <col min="2313" max="2313" width="10.28515625" style="302" bestFit="1" customWidth="1"/>
    <col min="2314" max="2314" width="0.7109375" style="302" customWidth="1"/>
    <col min="2315" max="2560" width="8.7109375" style="302"/>
    <col min="2561" max="2561" width="1.28515625" style="302" customWidth="1"/>
    <col min="2562" max="2562" width="31.7109375" style="302" customWidth="1"/>
    <col min="2563" max="2563" width="18.42578125" style="302" customWidth="1"/>
    <col min="2564" max="2564" width="2.5703125" style="302" bestFit="1" customWidth="1"/>
    <col min="2565" max="2565" width="9.5703125" style="302" customWidth="1"/>
    <col min="2566" max="2566" width="8.7109375" style="302"/>
    <col min="2567" max="2567" width="9.42578125" style="302" customWidth="1"/>
    <col min="2568" max="2568" width="8.7109375" style="302"/>
    <col min="2569" max="2569" width="10.28515625" style="302" bestFit="1" customWidth="1"/>
    <col min="2570" max="2570" width="0.7109375" style="302" customWidth="1"/>
    <col min="2571" max="2816" width="8.7109375" style="302"/>
    <col min="2817" max="2817" width="1.28515625" style="302" customWidth="1"/>
    <col min="2818" max="2818" width="31.7109375" style="302" customWidth="1"/>
    <col min="2819" max="2819" width="18.42578125" style="302" customWidth="1"/>
    <col min="2820" max="2820" width="2.5703125" style="302" bestFit="1" customWidth="1"/>
    <col min="2821" max="2821" width="9.5703125" style="302" customWidth="1"/>
    <col min="2822" max="2822" width="8.7109375" style="302"/>
    <col min="2823" max="2823" width="9.42578125" style="302" customWidth="1"/>
    <col min="2824" max="2824" width="8.7109375" style="302"/>
    <col min="2825" max="2825" width="10.28515625" style="302" bestFit="1" customWidth="1"/>
    <col min="2826" max="2826" width="0.7109375" style="302" customWidth="1"/>
    <col min="2827" max="3072" width="8.7109375" style="302"/>
    <col min="3073" max="3073" width="1.28515625" style="302" customWidth="1"/>
    <col min="3074" max="3074" width="31.7109375" style="302" customWidth="1"/>
    <col min="3075" max="3075" width="18.42578125" style="302" customWidth="1"/>
    <col min="3076" max="3076" width="2.5703125" style="302" bestFit="1" customWidth="1"/>
    <col min="3077" max="3077" width="9.5703125" style="302" customWidth="1"/>
    <col min="3078" max="3078" width="8.7109375" style="302"/>
    <col min="3079" max="3079" width="9.42578125" style="302" customWidth="1"/>
    <col min="3080" max="3080" width="8.7109375" style="302"/>
    <col min="3081" max="3081" width="10.28515625" style="302" bestFit="1" customWidth="1"/>
    <col min="3082" max="3082" width="0.7109375" style="302" customWidth="1"/>
    <col min="3083" max="3328" width="8.7109375" style="302"/>
    <col min="3329" max="3329" width="1.28515625" style="302" customWidth="1"/>
    <col min="3330" max="3330" width="31.7109375" style="302" customWidth="1"/>
    <col min="3331" max="3331" width="18.42578125" style="302" customWidth="1"/>
    <col min="3332" max="3332" width="2.5703125" style="302" bestFit="1" customWidth="1"/>
    <col min="3333" max="3333" width="9.5703125" style="302" customWidth="1"/>
    <col min="3334" max="3334" width="8.7109375" style="302"/>
    <col min="3335" max="3335" width="9.42578125" style="302" customWidth="1"/>
    <col min="3336" max="3336" width="8.7109375" style="302"/>
    <col min="3337" max="3337" width="10.28515625" style="302" bestFit="1" customWidth="1"/>
    <col min="3338" max="3338" width="0.7109375" style="302" customWidth="1"/>
    <col min="3339" max="3584" width="8.7109375" style="302"/>
    <col min="3585" max="3585" width="1.28515625" style="302" customWidth="1"/>
    <col min="3586" max="3586" width="31.7109375" style="302" customWidth="1"/>
    <col min="3587" max="3587" width="18.42578125" style="302" customWidth="1"/>
    <col min="3588" max="3588" width="2.5703125" style="302" bestFit="1" customWidth="1"/>
    <col min="3589" max="3589" width="9.5703125" style="302" customWidth="1"/>
    <col min="3590" max="3590" width="8.7109375" style="302"/>
    <col min="3591" max="3591" width="9.42578125" style="302" customWidth="1"/>
    <col min="3592" max="3592" width="8.7109375" style="302"/>
    <col min="3593" max="3593" width="10.28515625" style="302" bestFit="1" customWidth="1"/>
    <col min="3594" max="3594" width="0.7109375" style="302" customWidth="1"/>
    <col min="3595" max="3840" width="8.7109375" style="302"/>
    <col min="3841" max="3841" width="1.28515625" style="302" customWidth="1"/>
    <col min="3842" max="3842" width="31.7109375" style="302" customWidth="1"/>
    <col min="3843" max="3843" width="18.42578125" style="302" customWidth="1"/>
    <col min="3844" max="3844" width="2.5703125" style="302" bestFit="1" customWidth="1"/>
    <col min="3845" max="3845" width="9.5703125" style="302" customWidth="1"/>
    <col min="3846" max="3846" width="8.7109375" style="302"/>
    <col min="3847" max="3847" width="9.42578125" style="302" customWidth="1"/>
    <col min="3848" max="3848" width="8.7109375" style="302"/>
    <col min="3849" max="3849" width="10.28515625" style="302" bestFit="1" customWidth="1"/>
    <col min="3850" max="3850" width="0.7109375" style="302" customWidth="1"/>
    <col min="3851" max="4096" width="8.7109375" style="302"/>
    <col min="4097" max="4097" width="1.28515625" style="302" customWidth="1"/>
    <col min="4098" max="4098" width="31.7109375" style="302" customWidth="1"/>
    <col min="4099" max="4099" width="18.42578125" style="302" customWidth="1"/>
    <col min="4100" max="4100" width="2.5703125" style="302" bestFit="1" customWidth="1"/>
    <col min="4101" max="4101" width="9.5703125" style="302" customWidth="1"/>
    <col min="4102" max="4102" width="8.7109375" style="302"/>
    <col min="4103" max="4103" width="9.42578125" style="302" customWidth="1"/>
    <col min="4104" max="4104" width="8.7109375" style="302"/>
    <col min="4105" max="4105" width="10.28515625" style="302" bestFit="1" customWidth="1"/>
    <col min="4106" max="4106" width="0.7109375" style="302" customWidth="1"/>
    <col min="4107" max="4352" width="8.7109375" style="302"/>
    <col min="4353" max="4353" width="1.28515625" style="302" customWidth="1"/>
    <col min="4354" max="4354" width="31.7109375" style="302" customWidth="1"/>
    <col min="4355" max="4355" width="18.42578125" style="302" customWidth="1"/>
    <col min="4356" max="4356" width="2.5703125" style="302" bestFit="1" customWidth="1"/>
    <col min="4357" max="4357" width="9.5703125" style="302" customWidth="1"/>
    <col min="4358" max="4358" width="8.7109375" style="302"/>
    <col min="4359" max="4359" width="9.42578125" style="302" customWidth="1"/>
    <col min="4360" max="4360" width="8.7109375" style="302"/>
    <col min="4361" max="4361" width="10.28515625" style="302" bestFit="1" customWidth="1"/>
    <col min="4362" max="4362" width="0.7109375" style="302" customWidth="1"/>
    <col min="4363" max="4608" width="8.7109375" style="302"/>
    <col min="4609" max="4609" width="1.28515625" style="302" customWidth="1"/>
    <col min="4610" max="4610" width="31.7109375" style="302" customWidth="1"/>
    <col min="4611" max="4611" width="18.42578125" style="302" customWidth="1"/>
    <col min="4612" max="4612" width="2.5703125" style="302" bestFit="1" customWidth="1"/>
    <col min="4613" max="4613" width="9.5703125" style="302" customWidth="1"/>
    <col min="4614" max="4614" width="8.7109375" style="302"/>
    <col min="4615" max="4615" width="9.42578125" style="302" customWidth="1"/>
    <col min="4616" max="4616" width="8.7109375" style="302"/>
    <col min="4617" max="4617" width="10.28515625" style="302" bestFit="1" customWidth="1"/>
    <col min="4618" max="4618" width="0.7109375" style="302" customWidth="1"/>
    <col min="4619" max="4864" width="8.7109375" style="302"/>
    <col min="4865" max="4865" width="1.28515625" style="302" customWidth="1"/>
    <col min="4866" max="4866" width="31.7109375" style="302" customWidth="1"/>
    <col min="4867" max="4867" width="18.42578125" style="302" customWidth="1"/>
    <col min="4868" max="4868" width="2.5703125" style="302" bestFit="1" customWidth="1"/>
    <col min="4869" max="4869" width="9.5703125" style="302" customWidth="1"/>
    <col min="4870" max="4870" width="8.7109375" style="302"/>
    <col min="4871" max="4871" width="9.42578125" style="302" customWidth="1"/>
    <col min="4872" max="4872" width="8.7109375" style="302"/>
    <col min="4873" max="4873" width="10.28515625" style="302" bestFit="1" customWidth="1"/>
    <col min="4874" max="4874" width="0.7109375" style="302" customWidth="1"/>
    <col min="4875" max="5120" width="8.7109375" style="302"/>
    <col min="5121" max="5121" width="1.28515625" style="302" customWidth="1"/>
    <col min="5122" max="5122" width="31.7109375" style="302" customWidth="1"/>
    <col min="5123" max="5123" width="18.42578125" style="302" customWidth="1"/>
    <col min="5124" max="5124" width="2.5703125" style="302" bestFit="1" customWidth="1"/>
    <col min="5125" max="5125" width="9.5703125" style="302" customWidth="1"/>
    <col min="5126" max="5126" width="8.7109375" style="302"/>
    <col min="5127" max="5127" width="9.42578125" style="302" customWidth="1"/>
    <col min="5128" max="5128" width="8.7109375" style="302"/>
    <col min="5129" max="5129" width="10.28515625" style="302" bestFit="1" customWidth="1"/>
    <col min="5130" max="5130" width="0.7109375" style="302" customWidth="1"/>
    <col min="5131" max="5376" width="8.7109375" style="302"/>
    <col min="5377" max="5377" width="1.28515625" style="302" customWidth="1"/>
    <col min="5378" max="5378" width="31.7109375" style="302" customWidth="1"/>
    <col min="5379" max="5379" width="18.42578125" style="302" customWidth="1"/>
    <col min="5380" max="5380" width="2.5703125" style="302" bestFit="1" customWidth="1"/>
    <col min="5381" max="5381" width="9.5703125" style="302" customWidth="1"/>
    <col min="5382" max="5382" width="8.7109375" style="302"/>
    <col min="5383" max="5383" width="9.42578125" style="302" customWidth="1"/>
    <col min="5384" max="5384" width="8.7109375" style="302"/>
    <col min="5385" max="5385" width="10.28515625" style="302" bestFit="1" customWidth="1"/>
    <col min="5386" max="5386" width="0.7109375" style="302" customWidth="1"/>
    <col min="5387" max="5632" width="8.7109375" style="302"/>
    <col min="5633" max="5633" width="1.28515625" style="302" customWidth="1"/>
    <col min="5634" max="5634" width="31.7109375" style="302" customWidth="1"/>
    <col min="5635" max="5635" width="18.42578125" style="302" customWidth="1"/>
    <col min="5636" max="5636" width="2.5703125" style="302" bestFit="1" customWidth="1"/>
    <col min="5637" max="5637" width="9.5703125" style="302" customWidth="1"/>
    <col min="5638" max="5638" width="8.7109375" style="302"/>
    <col min="5639" max="5639" width="9.42578125" style="302" customWidth="1"/>
    <col min="5640" max="5640" width="8.7109375" style="302"/>
    <col min="5641" max="5641" width="10.28515625" style="302" bestFit="1" customWidth="1"/>
    <col min="5642" max="5642" width="0.7109375" style="302" customWidth="1"/>
    <col min="5643" max="5888" width="8.7109375" style="302"/>
    <col min="5889" max="5889" width="1.28515625" style="302" customWidth="1"/>
    <col min="5890" max="5890" width="31.7109375" style="302" customWidth="1"/>
    <col min="5891" max="5891" width="18.42578125" style="302" customWidth="1"/>
    <col min="5892" max="5892" width="2.5703125" style="302" bestFit="1" customWidth="1"/>
    <col min="5893" max="5893" width="9.5703125" style="302" customWidth="1"/>
    <col min="5894" max="5894" width="8.7109375" style="302"/>
    <col min="5895" max="5895" width="9.42578125" style="302" customWidth="1"/>
    <col min="5896" max="5896" width="8.7109375" style="302"/>
    <col min="5897" max="5897" width="10.28515625" style="302" bestFit="1" customWidth="1"/>
    <col min="5898" max="5898" width="0.7109375" style="302" customWidth="1"/>
    <col min="5899" max="6144" width="8.7109375" style="302"/>
    <col min="6145" max="6145" width="1.28515625" style="302" customWidth="1"/>
    <col min="6146" max="6146" width="31.7109375" style="302" customWidth="1"/>
    <col min="6147" max="6147" width="18.42578125" style="302" customWidth="1"/>
    <col min="6148" max="6148" width="2.5703125" style="302" bestFit="1" customWidth="1"/>
    <col min="6149" max="6149" width="9.5703125" style="302" customWidth="1"/>
    <col min="6150" max="6150" width="8.7109375" style="302"/>
    <col min="6151" max="6151" width="9.42578125" style="302" customWidth="1"/>
    <col min="6152" max="6152" width="8.7109375" style="302"/>
    <col min="6153" max="6153" width="10.28515625" style="302" bestFit="1" customWidth="1"/>
    <col min="6154" max="6154" width="0.7109375" style="302" customWidth="1"/>
    <col min="6155" max="6400" width="8.7109375" style="302"/>
    <col min="6401" max="6401" width="1.28515625" style="302" customWidth="1"/>
    <col min="6402" max="6402" width="31.7109375" style="302" customWidth="1"/>
    <col min="6403" max="6403" width="18.42578125" style="302" customWidth="1"/>
    <col min="6404" max="6404" width="2.5703125" style="302" bestFit="1" customWidth="1"/>
    <col min="6405" max="6405" width="9.5703125" style="302" customWidth="1"/>
    <col min="6406" max="6406" width="8.7109375" style="302"/>
    <col min="6407" max="6407" width="9.42578125" style="302" customWidth="1"/>
    <col min="6408" max="6408" width="8.7109375" style="302"/>
    <col min="6409" max="6409" width="10.28515625" style="302" bestFit="1" customWidth="1"/>
    <col min="6410" max="6410" width="0.7109375" style="302" customWidth="1"/>
    <col min="6411" max="6656" width="8.7109375" style="302"/>
    <col min="6657" max="6657" width="1.28515625" style="302" customWidth="1"/>
    <col min="6658" max="6658" width="31.7109375" style="302" customWidth="1"/>
    <col min="6659" max="6659" width="18.42578125" style="302" customWidth="1"/>
    <col min="6660" max="6660" width="2.5703125" style="302" bestFit="1" customWidth="1"/>
    <col min="6661" max="6661" width="9.5703125" style="302" customWidth="1"/>
    <col min="6662" max="6662" width="8.7109375" style="302"/>
    <col min="6663" max="6663" width="9.42578125" style="302" customWidth="1"/>
    <col min="6664" max="6664" width="8.7109375" style="302"/>
    <col min="6665" max="6665" width="10.28515625" style="302" bestFit="1" customWidth="1"/>
    <col min="6666" max="6666" width="0.7109375" style="302" customWidth="1"/>
    <col min="6667" max="6912" width="8.7109375" style="302"/>
    <col min="6913" max="6913" width="1.28515625" style="302" customWidth="1"/>
    <col min="6914" max="6914" width="31.7109375" style="302" customWidth="1"/>
    <col min="6915" max="6915" width="18.42578125" style="302" customWidth="1"/>
    <col min="6916" max="6916" width="2.5703125" style="302" bestFit="1" customWidth="1"/>
    <col min="6917" max="6917" width="9.5703125" style="302" customWidth="1"/>
    <col min="6918" max="6918" width="8.7109375" style="302"/>
    <col min="6919" max="6919" width="9.42578125" style="302" customWidth="1"/>
    <col min="6920" max="6920" width="8.7109375" style="302"/>
    <col min="6921" max="6921" width="10.28515625" style="302" bestFit="1" customWidth="1"/>
    <col min="6922" max="6922" width="0.7109375" style="302" customWidth="1"/>
    <col min="6923" max="7168" width="8.7109375" style="302"/>
    <col min="7169" max="7169" width="1.28515625" style="302" customWidth="1"/>
    <col min="7170" max="7170" width="31.7109375" style="302" customWidth="1"/>
    <col min="7171" max="7171" width="18.42578125" style="302" customWidth="1"/>
    <col min="7172" max="7172" width="2.5703125" style="302" bestFit="1" customWidth="1"/>
    <col min="7173" max="7173" width="9.5703125" style="302" customWidth="1"/>
    <col min="7174" max="7174" width="8.7109375" style="302"/>
    <col min="7175" max="7175" width="9.42578125" style="302" customWidth="1"/>
    <col min="7176" max="7176" width="8.7109375" style="302"/>
    <col min="7177" max="7177" width="10.28515625" style="302" bestFit="1" customWidth="1"/>
    <col min="7178" max="7178" width="0.7109375" style="302" customWidth="1"/>
    <col min="7179" max="7424" width="8.7109375" style="302"/>
    <col min="7425" max="7425" width="1.28515625" style="302" customWidth="1"/>
    <col min="7426" max="7426" width="31.7109375" style="302" customWidth="1"/>
    <col min="7427" max="7427" width="18.42578125" style="302" customWidth="1"/>
    <col min="7428" max="7428" width="2.5703125" style="302" bestFit="1" customWidth="1"/>
    <col min="7429" max="7429" width="9.5703125" style="302" customWidth="1"/>
    <col min="7430" max="7430" width="8.7109375" style="302"/>
    <col min="7431" max="7431" width="9.42578125" style="302" customWidth="1"/>
    <col min="7432" max="7432" width="8.7109375" style="302"/>
    <col min="7433" max="7433" width="10.28515625" style="302" bestFit="1" customWidth="1"/>
    <col min="7434" max="7434" width="0.7109375" style="302" customWidth="1"/>
    <col min="7435" max="7680" width="8.7109375" style="302"/>
    <col min="7681" max="7681" width="1.28515625" style="302" customWidth="1"/>
    <col min="7682" max="7682" width="31.7109375" style="302" customWidth="1"/>
    <col min="7683" max="7683" width="18.42578125" style="302" customWidth="1"/>
    <col min="7684" max="7684" width="2.5703125" style="302" bestFit="1" customWidth="1"/>
    <col min="7685" max="7685" width="9.5703125" style="302" customWidth="1"/>
    <col min="7686" max="7686" width="8.7109375" style="302"/>
    <col min="7687" max="7687" width="9.42578125" style="302" customWidth="1"/>
    <col min="7688" max="7688" width="8.7109375" style="302"/>
    <col min="7689" max="7689" width="10.28515625" style="302" bestFit="1" customWidth="1"/>
    <col min="7690" max="7690" width="0.7109375" style="302" customWidth="1"/>
    <col min="7691" max="7936" width="8.7109375" style="302"/>
    <col min="7937" max="7937" width="1.28515625" style="302" customWidth="1"/>
    <col min="7938" max="7938" width="31.7109375" style="302" customWidth="1"/>
    <col min="7939" max="7939" width="18.42578125" style="302" customWidth="1"/>
    <col min="7940" max="7940" width="2.5703125" style="302" bestFit="1" customWidth="1"/>
    <col min="7941" max="7941" width="9.5703125" style="302" customWidth="1"/>
    <col min="7942" max="7942" width="8.7109375" style="302"/>
    <col min="7943" max="7943" width="9.42578125" style="302" customWidth="1"/>
    <col min="7944" max="7944" width="8.7109375" style="302"/>
    <col min="7945" max="7945" width="10.28515625" style="302" bestFit="1" customWidth="1"/>
    <col min="7946" max="7946" width="0.7109375" style="302" customWidth="1"/>
    <col min="7947" max="8192" width="8.7109375" style="302"/>
    <col min="8193" max="8193" width="1.28515625" style="302" customWidth="1"/>
    <col min="8194" max="8194" width="31.7109375" style="302" customWidth="1"/>
    <col min="8195" max="8195" width="18.42578125" style="302" customWidth="1"/>
    <col min="8196" max="8196" width="2.5703125" style="302" bestFit="1" customWidth="1"/>
    <col min="8197" max="8197" width="9.5703125" style="302" customWidth="1"/>
    <col min="8198" max="8198" width="8.7109375" style="302"/>
    <col min="8199" max="8199" width="9.42578125" style="302" customWidth="1"/>
    <col min="8200" max="8200" width="8.7109375" style="302"/>
    <col min="8201" max="8201" width="10.28515625" style="302" bestFit="1" customWidth="1"/>
    <col min="8202" max="8202" width="0.7109375" style="302" customWidth="1"/>
    <col min="8203" max="8448" width="8.7109375" style="302"/>
    <col min="8449" max="8449" width="1.28515625" style="302" customWidth="1"/>
    <col min="8450" max="8450" width="31.7109375" style="302" customWidth="1"/>
    <col min="8451" max="8451" width="18.42578125" style="302" customWidth="1"/>
    <col min="8452" max="8452" width="2.5703125" style="302" bestFit="1" customWidth="1"/>
    <col min="8453" max="8453" width="9.5703125" style="302" customWidth="1"/>
    <col min="8454" max="8454" width="8.7109375" style="302"/>
    <col min="8455" max="8455" width="9.42578125" style="302" customWidth="1"/>
    <col min="8456" max="8456" width="8.7109375" style="302"/>
    <col min="8457" max="8457" width="10.28515625" style="302" bestFit="1" customWidth="1"/>
    <col min="8458" max="8458" width="0.7109375" style="302" customWidth="1"/>
    <col min="8459" max="8704" width="8.7109375" style="302"/>
    <col min="8705" max="8705" width="1.28515625" style="302" customWidth="1"/>
    <col min="8706" max="8706" width="31.7109375" style="302" customWidth="1"/>
    <col min="8707" max="8707" width="18.42578125" style="302" customWidth="1"/>
    <col min="8708" max="8708" width="2.5703125" style="302" bestFit="1" customWidth="1"/>
    <col min="8709" max="8709" width="9.5703125" style="302" customWidth="1"/>
    <col min="8710" max="8710" width="8.7109375" style="302"/>
    <col min="8711" max="8711" width="9.42578125" style="302" customWidth="1"/>
    <col min="8712" max="8712" width="8.7109375" style="302"/>
    <col min="8713" max="8713" width="10.28515625" style="302" bestFit="1" customWidth="1"/>
    <col min="8714" max="8714" width="0.7109375" style="302" customWidth="1"/>
    <col min="8715" max="8960" width="8.7109375" style="302"/>
    <col min="8961" max="8961" width="1.28515625" style="302" customWidth="1"/>
    <col min="8962" max="8962" width="31.7109375" style="302" customWidth="1"/>
    <col min="8963" max="8963" width="18.42578125" style="302" customWidth="1"/>
    <col min="8964" max="8964" width="2.5703125" style="302" bestFit="1" customWidth="1"/>
    <col min="8965" max="8965" width="9.5703125" style="302" customWidth="1"/>
    <col min="8966" max="8966" width="8.7109375" style="302"/>
    <col min="8967" max="8967" width="9.42578125" style="302" customWidth="1"/>
    <col min="8968" max="8968" width="8.7109375" style="302"/>
    <col min="8969" max="8969" width="10.28515625" style="302" bestFit="1" customWidth="1"/>
    <col min="8970" max="8970" width="0.7109375" style="302" customWidth="1"/>
    <col min="8971" max="9216" width="8.7109375" style="302"/>
    <col min="9217" max="9217" width="1.28515625" style="302" customWidth="1"/>
    <col min="9218" max="9218" width="31.7109375" style="302" customWidth="1"/>
    <col min="9219" max="9219" width="18.42578125" style="302" customWidth="1"/>
    <col min="9220" max="9220" width="2.5703125" style="302" bestFit="1" customWidth="1"/>
    <col min="9221" max="9221" width="9.5703125" style="302" customWidth="1"/>
    <col min="9222" max="9222" width="8.7109375" style="302"/>
    <col min="9223" max="9223" width="9.42578125" style="302" customWidth="1"/>
    <col min="9224" max="9224" width="8.7109375" style="302"/>
    <col min="9225" max="9225" width="10.28515625" style="302" bestFit="1" customWidth="1"/>
    <col min="9226" max="9226" width="0.7109375" style="302" customWidth="1"/>
    <col min="9227" max="9472" width="8.7109375" style="302"/>
    <col min="9473" max="9473" width="1.28515625" style="302" customWidth="1"/>
    <col min="9474" max="9474" width="31.7109375" style="302" customWidth="1"/>
    <col min="9475" max="9475" width="18.42578125" style="302" customWidth="1"/>
    <col min="9476" max="9476" width="2.5703125" style="302" bestFit="1" customWidth="1"/>
    <col min="9477" max="9477" width="9.5703125" style="302" customWidth="1"/>
    <col min="9478" max="9478" width="8.7109375" style="302"/>
    <col min="9479" max="9479" width="9.42578125" style="302" customWidth="1"/>
    <col min="9480" max="9480" width="8.7109375" style="302"/>
    <col min="9481" max="9481" width="10.28515625" style="302" bestFit="1" customWidth="1"/>
    <col min="9482" max="9482" width="0.7109375" style="302" customWidth="1"/>
    <col min="9483" max="9728" width="8.7109375" style="302"/>
    <col min="9729" max="9729" width="1.28515625" style="302" customWidth="1"/>
    <col min="9730" max="9730" width="31.7109375" style="302" customWidth="1"/>
    <col min="9731" max="9731" width="18.42578125" style="302" customWidth="1"/>
    <col min="9732" max="9732" width="2.5703125" style="302" bestFit="1" customWidth="1"/>
    <col min="9733" max="9733" width="9.5703125" style="302" customWidth="1"/>
    <col min="9734" max="9734" width="8.7109375" style="302"/>
    <col min="9735" max="9735" width="9.42578125" style="302" customWidth="1"/>
    <col min="9736" max="9736" width="8.7109375" style="302"/>
    <col min="9737" max="9737" width="10.28515625" style="302" bestFit="1" customWidth="1"/>
    <col min="9738" max="9738" width="0.7109375" style="302" customWidth="1"/>
    <col min="9739" max="9984" width="8.7109375" style="302"/>
    <col min="9985" max="9985" width="1.28515625" style="302" customWidth="1"/>
    <col min="9986" max="9986" width="31.7109375" style="302" customWidth="1"/>
    <col min="9987" max="9987" width="18.42578125" style="302" customWidth="1"/>
    <col min="9988" max="9988" width="2.5703125" style="302" bestFit="1" customWidth="1"/>
    <col min="9989" max="9989" width="9.5703125" style="302" customWidth="1"/>
    <col min="9990" max="9990" width="8.7109375" style="302"/>
    <col min="9991" max="9991" width="9.42578125" style="302" customWidth="1"/>
    <col min="9992" max="9992" width="8.7109375" style="302"/>
    <col min="9993" max="9993" width="10.28515625" style="302" bestFit="1" customWidth="1"/>
    <col min="9994" max="9994" width="0.7109375" style="302" customWidth="1"/>
    <col min="9995" max="10240" width="8.7109375" style="302"/>
    <col min="10241" max="10241" width="1.28515625" style="302" customWidth="1"/>
    <col min="10242" max="10242" width="31.7109375" style="302" customWidth="1"/>
    <col min="10243" max="10243" width="18.42578125" style="302" customWidth="1"/>
    <col min="10244" max="10244" width="2.5703125" style="302" bestFit="1" customWidth="1"/>
    <col min="10245" max="10245" width="9.5703125" style="302" customWidth="1"/>
    <col min="10246" max="10246" width="8.7109375" style="302"/>
    <col min="10247" max="10247" width="9.42578125" style="302" customWidth="1"/>
    <col min="10248" max="10248" width="8.7109375" style="302"/>
    <col min="10249" max="10249" width="10.28515625" style="302" bestFit="1" customWidth="1"/>
    <col min="10250" max="10250" width="0.7109375" style="302" customWidth="1"/>
    <col min="10251" max="10496" width="8.7109375" style="302"/>
    <col min="10497" max="10497" width="1.28515625" style="302" customWidth="1"/>
    <col min="10498" max="10498" width="31.7109375" style="302" customWidth="1"/>
    <col min="10499" max="10499" width="18.42578125" style="302" customWidth="1"/>
    <col min="10500" max="10500" width="2.5703125" style="302" bestFit="1" customWidth="1"/>
    <col min="10501" max="10501" width="9.5703125" style="302" customWidth="1"/>
    <col min="10502" max="10502" width="8.7109375" style="302"/>
    <col min="10503" max="10503" width="9.42578125" style="302" customWidth="1"/>
    <col min="10504" max="10504" width="8.7109375" style="302"/>
    <col min="10505" max="10505" width="10.28515625" style="302" bestFit="1" customWidth="1"/>
    <col min="10506" max="10506" width="0.7109375" style="302" customWidth="1"/>
    <col min="10507" max="10752" width="8.7109375" style="302"/>
    <col min="10753" max="10753" width="1.28515625" style="302" customWidth="1"/>
    <col min="10754" max="10754" width="31.7109375" style="302" customWidth="1"/>
    <col min="10755" max="10755" width="18.42578125" style="302" customWidth="1"/>
    <col min="10756" max="10756" width="2.5703125" style="302" bestFit="1" customWidth="1"/>
    <col min="10757" max="10757" width="9.5703125" style="302" customWidth="1"/>
    <col min="10758" max="10758" width="8.7109375" style="302"/>
    <col min="10759" max="10759" width="9.42578125" style="302" customWidth="1"/>
    <col min="10760" max="10760" width="8.7109375" style="302"/>
    <col min="10761" max="10761" width="10.28515625" style="302" bestFit="1" customWidth="1"/>
    <col min="10762" max="10762" width="0.7109375" style="302" customWidth="1"/>
    <col min="10763" max="11008" width="8.7109375" style="302"/>
    <col min="11009" max="11009" width="1.28515625" style="302" customWidth="1"/>
    <col min="11010" max="11010" width="31.7109375" style="302" customWidth="1"/>
    <col min="11011" max="11011" width="18.42578125" style="302" customWidth="1"/>
    <col min="11012" max="11012" width="2.5703125" style="302" bestFit="1" customWidth="1"/>
    <col min="11013" max="11013" width="9.5703125" style="302" customWidth="1"/>
    <col min="11014" max="11014" width="8.7109375" style="302"/>
    <col min="11015" max="11015" width="9.42578125" style="302" customWidth="1"/>
    <col min="11016" max="11016" width="8.7109375" style="302"/>
    <col min="11017" max="11017" width="10.28515625" style="302" bestFit="1" customWidth="1"/>
    <col min="11018" max="11018" width="0.7109375" style="302" customWidth="1"/>
    <col min="11019" max="11264" width="8.7109375" style="302"/>
    <col min="11265" max="11265" width="1.28515625" style="302" customWidth="1"/>
    <col min="11266" max="11266" width="31.7109375" style="302" customWidth="1"/>
    <col min="11267" max="11267" width="18.42578125" style="302" customWidth="1"/>
    <col min="11268" max="11268" width="2.5703125" style="302" bestFit="1" customWidth="1"/>
    <col min="11269" max="11269" width="9.5703125" style="302" customWidth="1"/>
    <col min="11270" max="11270" width="8.7109375" style="302"/>
    <col min="11271" max="11271" width="9.42578125" style="302" customWidth="1"/>
    <col min="11272" max="11272" width="8.7109375" style="302"/>
    <col min="11273" max="11273" width="10.28515625" style="302" bestFit="1" customWidth="1"/>
    <col min="11274" max="11274" width="0.7109375" style="302" customWidth="1"/>
    <col min="11275" max="11520" width="8.7109375" style="302"/>
    <col min="11521" max="11521" width="1.28515625" style="302" customWidth="1"/>
    <col min="11522" max="11522" width="31.7109375" style="302" customWidth="1"/>
    <col min="11523" max="11523" width="18.42578125" style="302" customWidth="1"/>
    <col min="11524" max="11524" width="2.5703125" style="302" bestFit="1" customWidth="1"/>
    <col min="11525" max="11525" width="9.5703125" style="302" customWidth="1"/>
    <col min="11526" max="11526" width="8.7109375" style="302"/>
    <col min="11527" max="11527" width="9.42578125" style="302" customWidth="1"/>
    <col min="11528" max="11528" width="8.7109375" style="302"/>
    <col min="11529" max="11529" width="10.28515625" style="302" bestFit="1" customWidth="1"/>
    <col min="11530" max="11530" width="0.7109375" style="302" customWidth="1"/>
    <col min="11531" max="11776" width="8.7109375" style="302"/>
    <col min="11777" max="11777" width="1.28515625" style="302" customWidth="1"/>
    <col min="11778" max="11778" width="31.7109375" style="302" customWidth="1"/>
    <col min="11779" max="11779" width="18.42578125" style="302" customWidth="1"/>
    <col min="11780" max="11780" width="2.5703125" style="302" bestFit="1" customWidth="1"/>
    <col min="11781" max="11781" width="9.5703125" style="302" customWidth="1"/>
    <col min="11782" max="11782" width="8.7109375" style="302"/>
    <col min="11783" max="11783" width="9.42578125" style="302" customWidth="1"/>
    <col min="11784" max="11784" width="8.7109375" style="302"/>
    <col min="11785" max="11785" width="10.28515625" style="302" bestFit="1" customWidth="1"/>
    <col min="11786" max="11786" width="0.7109375" style="302" customWidth="1"/>
    <col min="11787" max="12032" width="8.7109375" style="302"/>
    <col min="12033" max="12033" width="1.28515625" style="302" customWidth="1"/>
    <col min="12034" max="12034" width="31.7109375" style="302" customWidth="1"/>
    <col min="12035" max="12035" width="18.42578125" style="302" customWidth="1"/>
    <col min="12036" max="12036" width="2.5703125" style="302" bestFit="1" customWidth="1"/>
    <col min="12037" max="12037" width="9.5703125" style="302" customWidth="1"/>
    <col min="12038" max="12038" width="8.7109375" style="302"/>
    <col min="12039" max="12039" width="9.42578125" style="302" customWidth="1"/>
    <col min="12040" max="12040" width="8.7109375" style="302"/>
    <col min="12041" max="12041" width="10.28515625" style="302" bestFit="1" customWidth="1"/>
    <col min="12042" max="12042" width="0.7109375" style="302" customWidth="1"/>
    <col min="12043" max="12288" width="8.7109375" style="302"/>
    <col min="12289" max="12289" width="1.28515625" style="302" customWidth="1"/>
    <col min="12290" max="12290" width="31.7109375" style="302" customWidth="1"/>
    <col min="12291" max="12291" width="18.42578125" style="302" customWidth="1"/>
    <col min="12292" max="12292" width="2.5703125" style="302" bestFit="1" customWidth="1"/>
    <col min="12293" max="12293" width="9.5703125" style="302" customWidth="1"/>
    <col min="12294" max="12294" width="8.7109375" style="302"/>
    <col min="12295" max="12295" width="9.42578125" style="302" customWidth="1"/>
    <col min="12296" max="12296" width="8.7109375" style="302"/>
    <col min="12297" max="12297" width="10.28515625" style="302" bestFit="1" customWidth="1"/>
    <col min="12298" max="12298" width="0.7109375" style="302" customWidth="1"/>
    <col min="12299" max="12544" width="8.7109375" style="302"/>
    <col min="12545" max="12545" width="1.28515625" style="302" customWidth="1"/>
    <col min="12546" max="12546" width="31.7109375" style="302" customWidth="1"/>
    <col min="12547" max="12547" width="18.42578125" style="302" customWidth="1"/>
    <col min="12548" max="12548" width="2.5703125" style="302" bestFit="1" customWidth="1"/>
    <col min="12549" max="12549" width="9.5703125" style="302" customWidth="1"/>
    <col min="12550" max="12550" width="8.7109375" style="302"/>
    <col min="12551" max="12551" width="9.42578125" style="302" customWidth="1"/>
    <col min="12552" max="12552" width="8.7109375" style="302"/>
    <col min="12553" max="12553" width="10.28515625" style="302" bestFit="1" customWidth="1"/>
    <col min="12554" max="12554" width="0.7109375" style="302" customWidth="1"/>
    <col min="12555" max="12800" width="8.7109375" style="302"/>
    <col min="12801" max="12801" width="1.28515625" style="302" customWidth="1"/>
    <col min="12802" max="12802" width="31.7109375" style="302" customWidth="1"/>
    <col min="12803" max="12803" width="18.42578125" style="302" customWidth="1"/>
    <col min="12804" max="12804" width="2.5703125" style="302" bestFit="1" customWidth="1"/>
    <col min="12805" max="12805" width="9.5703125" style="302" customWidth="1"/>
    <col min="12806" max="12806" width="8.7109375" style="302"/>
    <col min="12807" max="12807" width="9.42578125" style="302" customWidth="1"/>
    <col min="12808" max="12808" width="8.7109375" style="302"/>
    <col min="12809" max="12809" width="10.28515625" style="302" bestFit="1" customWidth="1"/>
    <col min="12810" max="12810" width="0.7109375" style="302" customWidth="1"/>
    <col min="12811" max="13056" width="8.7109375" style="302"/>
    <col min="13057" max="13057" width="1.28515625" style="302" customWidth="1"/>
    <col min="13058" max="13058" width="31.7109375" style="302" customWidth="1"/>
    <col min="13059" max="13059" width="18.42578125" style="302" customWidth="1"/>
    <col min="13060" max="13060" width="2.5703125" style="302" bestFit="1" customWidth="1"/>
    <col min="13061" max="13061" width="9.5703125" style="302" customWidth="1"/>
    <col min="13062" max="13062" width="8.7109375" style="302"/>
    <col min="13063" max="13063" width="9.42578125" style="302" customWidth="1"/>
    <col min="13064" max="13064" width="8.7109375" style="302"/>
    <col min="13065" max="13065" width="10.28515625" style="302" bestFit="1" customWidth="1"/>
    <col min="13066" max="13066" width="0.7109375" style="302" customWidth="1"/>
    <col min="13067" max="13312" width="8.7109375" style="302"/>
    <col min="13313" max="13313" width="1.28515625" style="302" customWidth="1"/>
    <col min="13314" max="13314" width="31.7109375" style="302" customWidth="1"/>
    <col min="13315" max="13315" width="18.42578125" style="302" customWidth="1"/>
    <col min="13316" max="13316" width="2.5703125" style="302" bestFit="1" customWidth="1"/>
    <col min="13317" max="13317" width="9.5703125" style="302" customWidth="1"/>
    <col min="13318" max="13318" width="8.7109375" style="302"/>
    <col min="13319" max="13319" width="9.42578125" style="302" customWidth="1"/>
    <col min="13320" max="13320" width="8.7109375" style="302"/>
    <col min="13321" max="13321" width="10.28515625" style="302" bestFit="1" customWidth="1"/>
    <col min="13322" max="13322" width="0.7109375" style="302" customWidth="1"/>
    <col min="13323" max="13568" width="8.7109375" style="302"/>
    <col min="13569" max="13569" width="1.28515625" style="302" customWidth="1"/>
    <col min="13570" max="13570" width="31.7109375" style="302" customWidth="1"/>
    <col min="13571" max="13571" width="18.42578125" style="302" customWidth="1"/>
    <col min="13572" max="13572" width="2.5703125" style="302" bestFit="1" customWidth="1"/>
    <col min="13573" max="13573" width="9.5703125" style="302" customWidth="1"/>
    <col min="13574" max="13574" width="8.7109375" style="302"/>
    <col min="13575" max="13575" width="9.42578125" style="302" customWidth="1"/>
    <col min="13576" max="13576" width="8.7109375" style="302"/>
    <col min="13577" max="13577" width="10.28515625" style="302" bestFit="1" customWidth="1"/>
    <col min="13578" max="13578" width="0.7109375" style="302" customWidth="1"/>
    <col min="13579" max="13824" width="8.7109375" style="302"/>
    <col min="13825" max="13825" width="1.28515625" style="302" customWidth="1"/>
    <col min="13826" max="13826" width="31.7109375" style="302" customWidth="1"/>
    <col min="13827" max="13827" width="18.42578125" style="302" customWidth="1"/>
    <col min="13828" max="13828" width="2.5703125" style="302" bestFit="1" customWidth="1"/>
    <col min="13829" max="13829" width="9.5703125" style="302" customWidth="1"/>
    <col min="13830" max="13830" width="8.7109375" style="302"/>
    <col min="13831" max="13831" width="9.42578125" style="302" customWidth="1"/>
    <col min="13832" max="13832" width="8.7109375" style="302"/>
    <col min="13833" max="13833" width="10.28515625" style="302" bestFit="1" customWidth="1"/>
    <col min="13834" max="13834" width="0.7109375" style="302" customWidth="1"/>
    <col min="13835" max="14080" width="8.7109375" style="302"/>
    <col min="14081" max="14081" width="1.28515625" style="302" customWidth="1"/>
    <col min="14082" max="14082" width="31.7109375" style="302" customWidth="1"/>
    <col min="14083" max="14083" width="18.42578125" style="302" customWidth="1"/>
    <col min="14084" max="14084" width="2.5703125" style="302" bestFit="1" customWidth="1"/>
    <col min="14085" max="14085" width="9.5703125" style="302" customWidth="1"/>
    <col min="14086" max="14086" width="8.7109375" style="302"/>
    <col min="14087" max="14087" width="9.42578125" style="302" customWidth="1"/>
    <col min="14088" max="14088" width="8.7109375" style="302"/>
    <col min="14089" max="14089" width="10.28515625" style="302" bestFit="1" customWidth="1"/>
    <col min="14090" max="14090" width="0.7109375" style="302" customWidth="1"/>
    <col min="14091" max="14336" width="8.7109375" style="302"/>
    <col min="14337" max="14337" width="1.28515625" style="302" customWidth="1"/>
    <col min="14338" max="14338" width="31.7109375" style="302" customWidth="1"/>
    <col min="14339" max="14339" width="18.42578125" style="302" customWidth="1"/>
    <col min="14340" max="14340" width="2.5703125" style="302" bestFit="1" customWidth="1"/>
    <col min="14341" max="14341" width="9.5703125" style="302" customWidth="1"/>
    <col min="14342" max="14342" width="8.7109375" style="302"/>
    <col min="14343" max="14343" width="9.42578125" style="302" customWidth="1"/>
    <col min="14344" max="14344" width="8.7109375" style="302"/>
    <col min="14345" max="14345" width="10.28515625" style="302" bestFit="1" customWidth="1"/>
    <col min="14346" max="14346" width="0.7109375" style="302" customWidth="1"/>
    <col min="14347" max="14592" width="8.7109375" style="302"/>
    <col min="14593" max="14593" width="1.28515625" style="302" customWidth="1"/>
    <col min="14594" max="14594" width="31.7109375" style="302" customWidth="1"/>
    <col min="14595" max="14595" width="18.42578125" style="302" customWidth="1"/>
    <col min="14596" max="14596" width="2.5703125" style="302" bestFit="1" customWidth="1"/>
    <col min="14597" max="14597" width="9.5703125" style="302" customWidth="1"/>
    <col min="14598" max="14598" width="8.7109375" style="302"/>
    <col min="14599" max="14599" width="9.42578125" style="302" customWidth="1"/>
    <col min="14600" max="14600" width="8.7109375" style="302"/>
    <col min="14601" max="14601" width="10.28515625" style="302" bestFit="1" customWidth="1"/>
    <col min="14602" max="14602" width="0.7109375" style="302" customWidth="1"/>
    <col min="14603" max="14848" width="8.7109375" style="302"/>
    <col min="14849" max="14849" width="1.28515625" style="302" customWidth="1"/>
    <col min="14850" max="14850" width="31.7109375" style="302" customWidth="1"/>
    <col min="14851" max="14851" width="18.42578125" style="302" customWidth="1"/>
    <col min="14852" max="14852" width="2.5703125" style="302" bestFit="1" customWidth="1"/>
    <col min="14853" max="14853" width="9.5703125" style="302" customWidth="1"/>
    <col min="14854" max="14854" width="8.7109375" style="302"/>
    <col min="14855" max="14855" width="9.42578125" style="302" customWidth="1"/>
    <col min="14856" max="14856" width="8.7109375" style="302"/>
    <col min="14857" max="14857" width="10.28515625" style="302" bestFit="1" customWidth="1"/>
    <col min="14858" max="14858" width="0.7109375" style="302" customWidth="1"/>
    <col min="14859" max="15104" width="8.7109375" style="302"/>
    <col min="15105" max="15105" width="1.28515625" style="302" customWidth="1"/>
    <col min="15106" max="15106" width="31.7109375" style="302" customWidth="1"/>
    <col min="15107" max="15107" width="18.42578125" style="302" customWidth="1"/>
    <col min="15108" max="15108" width="2.5703125" style="302" bestFit="1" customWidth="1"/>
    <col min="15109" max="15109" width="9.5703125" style="302" customWidth="1"/>
    <col min="15110" max="15110" width="8.7109375" style="302"/>
    <col min="15111" max="15111" width="9.42578125" style="302" customWidth="1"/>
    <col min="15112" max="15112" width="8.7109375" style="302"/>
    <col min="15113" max="15113" width="10.28515625" style="302" bestFit="1" customWidth="1"/>
    <col min="15114" max="15114" width="0.7109375" style="302" customWidth="1"/>
    <col min="15115" max="15360" width="8.7109375" style="302"/>
    <col min="15361" max="15361" width="1.28515625" style="302" customWidth="1"/>
    <col min="15362" max="15362" width="31.7109375" style="302" customWidth="1"/>
    <col min="15363" max="15363" width="18.42578125" style="302" customWidth="1"/>
    <col min="15364" max="15364" width="2.5703125" style="302" bestFit="1" customWidth="1"/>
    <col min="15365" max="15365" width="9.5703125" style="302" customWidth="1"/>
    <col min="15366" max="15366" width="8.7109375" style="302"/>
    <col min="15367" max="15367" width="9.42578125" style="302" customWidth="1"/>
    <col min="15368" max="15368" width="8.7109375" style="302"/>
    <col min="15369" max="15369" width="10.28515625" style="302" bestFit="1" customWidth="1"/>
    <col min="15370" max="15370" width="0.7109375" style="302" customWidth="1"/>
    <col min="15371" max="15616" width="8.7109375" style="302"/>
    <col min="15617" max="15617" width="1.28515625" style="302" customWidth="1"/>
    <col min="15618" max="15618" width="31.7109375" style="302" customWidth="1"/>
    <col min="15619" max="15619" width="18.42578125" style="302" customWidth="1"/>
    <col min="15620" max="15620" width="2.5703125" style="302" bestFit="1" customWidth="1"/>
    <col min="15621" max="15621" width="9.5703125" style="302" customWidth="1"/>
    <col min="15622" max="15622" width="8.7109375" style="302"/>
    <col min="15623" max="15623" width="9.42578125" style="302" customWidth="1"/>
    <col min="15624" max="15624" width="8.7109375" style="302"/>
    <col min="15625" max="15625" width="10.28515625" style="302" bestFit="1" customWidth="1"/>
    <col min="15626" max="15626" width="0.7109375" style="302" customWidth="1"/>
    <col min="15627" max="15872" width="8.7109375" style="302"/>
    <col min="15873" max="15873" width="1.28515625" style="302" customWidth="1"/>
    <col min="15874" max="15874" width="31.7109375" style="302" customWidth="1"/>
    <col min="15875" max="15875" width="18.42578125" style="302" customWidth="1"/>
    <col min="15876" max="15876" width="2.5703125" style="302" bestFit="1" customWidth="1"/>
    <col min="15877" max="15877" width="9.5703125" style="302" customWidth="1"/>
    <col min="15878" max="15878" width="8.7109375" style="302"/>
    <col min="15879" max="15879" width="9.42578125" style="302" customWidth="1"/>
    <col min="15880" max="15880" width="8.7109375" style="302"/>
    <col min="15881" max="15881" width="10.28515625" style="302" bestFit="1" customWidth="1"/>
    <col min="15882" max="15882" width="0.7109375" style="302" customWidth="1"/>
    <col min="15883" max="16128" width="8.7109375" style="302"/>
    <col min="16129" max="16129" width="1.28515625" style="302" customWidth="1"/>
    <col min="16130" max="16130" width="31.7109375" style="302" customWidth="1"/>
    <col min="16131" max="16131" width="18.42578125" style="302" customWidth="1"/>
    <col min="16132" max="16132" width="2.5703125" style="302" bestFit="1" customWidth="1"/>
    <col min="16133" max="16133" width="9.5703125" style="302" customWidth="1"/>
    <col min="16134" max="16134" width="8.7109375" style="302"/>
    <col min="16135" max="16135" width="9.42578125" style="302" customWidth="1"/>
    <col min="16136" max="16136" width="8.7109375" style="302"/>
    <col min="16137" max="16137" width="10.28515625" style="302" bestFit="1" customWidth="1"/>
    <col min="16138" max="16138" width="0.7109375" style="302" customWidth="1"/>
    <col min="16139" max="16384" width="8.7109375" style="302"/>
  </cols>
  <sheetData>
    <row r="1" spans="1:20" s="234" customFormat="1" ht="18.75" x14ac:dyDescent="0.2">
      <c r="A1" s="1137" t="s">
        <v>127</v>
      </c>
      <c r="B1" s="1137"/>
      <c r="C1" s="1137"/>
      <c r="D1" s="1137"/>
      <c r="E1" s="1137"/>
      <c r="F1" s="1137"/>
      <c r="G1" s="1137"/>
      <c r="H1" s="1137"/>
      <c r="I1" s="1137"/>
      <c r="J1" s="1137"/>
      <c r="K1" s="233"/>
      <c r="L1" s="233"/>
      <c r="M1" s="233"/>
      <c r="N1" s="233"/>
      <c r="O1" s="233"/>
      <c r="P1" s="233"/>
      <c r="Q1" s="233"/>
      <c r="R1" s="233"/>
      <c r="S1" s="233"/>
      <c r="T1" s="233"/>
    </row>
    <row r="2" spans="1:20" s="103" customFormat="1" ht="18.75" customHeight="1" x14ac:dyDescent="0.25">
      <c r="A2" s="1252" t="str">
        <f>file</f>
        <v>KHC RHTF Home Repair &amp; Recovery Program</v>
      </c>
      <c r="B2" s="1252">
        <f>'KHC Internal'!A2:J2</f>
        <v>0</v>
      </c>
      <c r="C2" s="1252"/>
      <c r="D2" s="1252"/>
      <c r="E2" s="1252"/>
      <c r="F2" s="1252"/>
      <c r="G2" s="1252"/>
      <c r="H2" s="1252"/>
      <c r="I2" s="1252"/>
      <c r="J2" s="685"/>
      <c r="K2" s="685"/>
      <c r="L2" s="685"/>
      <c r="M2" s="685"/>
      <c r="N2" s="685"/>
      <c r="O2" s="685"/>
      <c r="P2" s="235"/>
      <c r="Q2" s="235"/>
      <c r="R2" s="235"/>
      <c r="S2" s="235"/>
      <c r="T2" s="235"/>
    </row>
    <row r="3" spans="1:20" s="103" customFormat="1" ht="18.75" customHeight="1" x14ac:dyDescent="0.3">
      <c r="A3" s="1251" t="s">
        <v>438</v>
      </c>
      <c r="B3" s="1251"/>
      <c r="C3" s="1251"/>
      <c r="D3" s="1251"/>
      <c r="E3" s="1251"/>
      <c r="F3" s="1251"/>
      <c r="G3" s="1251"/>
      <c r="H3" s="1251"/>
      <c r="I3" s="1251"/>
      <c r="J3" s="686"/>
      <c r="K3" s="686"/>
      <c r="L3" s="686"/>
      <c r="M3" s="686"/>
      <c r="N3" s="686"/>
      <c r="O3" s="686"/>
      <c r="P3" s="236"/>
      <c r="Q3" s="236"/>
      <c r="R3" s="236"/>
      <c r="S3" s="236"/>
      <c r="T3" s="236"/>
    </row>
    <row r="4" spans="1:20" s="241" customFormat="1" ht="18.600000000000001" customHeight="1" x14ac:dyDescent="0.25">
      <c r="A4" s="237"/>
      <c r="B4" s="238" t="s">
        <v>439</v>
      </c>
      <c r="C4" s="687">
        <f>'KHC Internal'!C4</f>
        <v>0</v>
      </c>
      <c r="D4" s="1140" t="s">
        <v>129</v>
      </c>
      <c r="E4" s="1140"/>
      <c r="F4" s="1140"/>
      <c r="G4" s="1140"/>
      <c r="H4" s="1140"/>
      <c r="I4" s="1140"/>
      <c r="J4" s="240"/>
      <c r="K4" s="240"/>
      <c r="L4" s="240"/>
      <c r="M4" s="240"/>
      <c r="N4" s="240"/>
      <c r="O4" s="240"/>
      <c r="P4" s="240"/>
      <c r="Q4" s="240"/>
      <c r="R4" s="240"/>
      <c r="S4" s="240"/>
      <c r="T4" s="240"/>
    </row>
    <row r="5" spans="1:20" s="241" customFormat="1" x14ac:dyDescent="0.25">
      <c r="A5" s="237"/>
      <c r="B5" s="238" t="s">
        <v>130</v>
      </c>
      <c r="C5" s="687">
        <f>'KHC Internal'!C5</f>
        <v>0</v>
      </c>
      <c r="D5" s="242"/>
      <c r="E5" s="243" t="s">
        <v>131</v>
      </c>
      <c r="F5" s="1136"/>
      <c r="G5" s="1136"/>
      <c r="H5" s="505" t="s">
        <v>132</v>
      </c>
      <c r="I5" s="244"/>
      <c r="J5" s="240"/>
      <c r="K5" s="240"/>
      <c r="L5" s="240"/>
      <c r="M5" s="240"/>
      <c r="N5" s="240"/>
      <c r="O5" s="240"/>
      <c r="P5" s="240"/>
      <c r="Q5" s="240"/>
      <c r="R5" s="240"/>
      <c r="S5" s="240"/>
      <c r="T5" s="240"/>
    </row>
    <row r="6" spans="1:20" s="241" customFormat="1" ht="3.6" customHeight="1" x14ac:dyDescent="0.25">
      <c r="A6" s="237"/>
      <c r="B6" s="245"/>
      <c r="C6" s="239"/>
      <c r="D6" s="242"/>
      <c r="E6" s="243"/>
      <c r="F6" s="246"/>
      <c r="G6" s="246"/>
      <c r="H6" s="505"/>
      <c r="I6" s="247"/>
      <c r="J6" s="240"/>
      <c r="K6" s="240"/>
      <c r="L6" s="240"/>
      <c r="M6" s="240"/>
      <c r="N6" s="240"/>
      <c r="O6" s="240"/>
      <c r="P6" s="240"/>
      <c r="Q6" s="240"/>
      <c r="R6" s="240"/>
      <c r="S6" s="240"/>
      <c r="T6" s="240"/>
    </row>
    <row r="7" spans="1:20" s="241" customFormat="1" x14ac:dyDescent="0.25">
      <c r="A7" s="237"/>
      <c r="B7" s="688" t="s">
        <v>133</v>
      </c>
      <c r="C7" s="689">
        <f>ProjNum</f>
        <v>0</v>
      </c>
      <c r="D7" s="242"/>
      <c r="E7" s="243" t="s">
        <v>69</v>
      </c>
      <c r="F7" s="1136"/>
      <c r="G7" s="1136"/>
      <c r="H7" s="1136"/>
      <c r="I7" s="1136"/>
      <c r="J7" s="240"/>
      <c r="K7" s="240"/>
      <c r="L7" s="240"/>
      <c r="M7" s="240"/>
      <c r="N7" s="240"/>
      <c r="O7" s="240"/>
      <c r="P7" s="240"/>
      <c r="Q7" s="240"/>
      <c r="R7" s="240"/>
      <c r="S7" s="240"/>
      <c r="T7" s="240"/>
    </row>
    <row r="8" spans="1:20" s="241" customFormat="1" ht="3.6" customHeight="1" x14ac:dyDescent="0.25">
      <c r="A8" s="237"/>
      <c r="B8" s="249"/>
      <c r="C8" s="239"/>
      <c r="D8" s="242"/>
      <c r="E8" s="250"/>
      <c r="F8" s="246"/>
      <c r="G8" s="246"/>
      <c r="H8" s="246"/>
      <c r="I8" s="246"/>
      <c r="J8" s="240"/>
      <c r="K8" s="240"/>
      <c r="L8" s="240"/>
      <c r="M8" s="240"/>
      <c r="N8" s="240"/>
      <c r="O8" s="240"/>
      <c r="P8" s="240"/>
      <c r="Q8" s="240"/>
      <c r="R8" s="240"/>
      <c r="S8" s="240"/>
      <c r="T8" s="240"/>
    </row>
    <row r="9" spans="1:20" s="253" customFormat="1" ht="23.85" customHeight="1" x14ac:dyDescent="0.25">
      <c r="A9" s="251"/>
      <c r="B9" s="688"/>
      <c r="C9" s="689"/>
      <c r="D9" s="1144" t="s">
        <v>134</v>
      </c>
      <c r="E9" s="1145"/>
      <c r="F9" s="1146"/>
      <c r="G9" s="1146"/>
      <c r="H9" s="1146"/>
      <c r="I9" s="1146"/>
      <c r="J9" s="252"/>
      <c r="K9" s="252"/>
      <c r="L9" s="252"/>
      <c r="M9" s="252"/>
      <c r="N9" s="252"/>
      <c r="O9" s="252"/>
      <c r="P9" s="252"/>
      <c r="Q9" s="252"/>
      <c r="R9" s="252"/>
      <c r="S9" s="252"/>
      <c r="T9" s="252"/>
    </row>
    <row r="10" spans="1:20" s="253" customFormat="1" ht="4.3499999999999996" customHeight="1" x14ac:dyDescent="0.25">
      <c r="A10" s="251"/>
      <c r="B10" s="690"/>
      <c r="C10" s="689"/>
      <c r="D10" s="255"/>
      <c r="E10" s="256"/>
      <c r="F10" s="257"/>
      <c r="G10" s="257"/>
      <c r="H10" s="257"/>
      <c r="I10" s="257"/>
      <c r="J10" s="252"/>
      <c r="K10" s="252"/>
      <c r="L10" s="252"/>
      <c r="M10" s="252"/>
      <c r="N10" s="252"/>
      <c r="O10" s="252"/>
      <c r="P10" s="252"/>
      <c r="Q10" s="252"/>
      <c r="R10" s="252"/>
      <c r="S10" s="252"/>
      <c r="T10" s="252"/>
    </row>
    <row r="11" spans="1:20" s="691" customFormat="1" ht="13.5" customHeight="1" x14ac:dyDescent="0.25">
      <c r="B11" s="692" t="s">
        <v>322</v>
      </c>
      <c r="C11" s="693">
        <f>developer</f>
        <v>0</v>
      </c>
      <c r="D11" s="694"/>
      <c r="E11" s="694"/>
      <c r="F11" s="694"/>
      <c r="G11" s="694"/>
      <c r="H11" s="694"/>
      <c r="I11" s="694"/>
      <c r="P11" s="695"/>
      <c r="Q11" s="696"/>
    </row>
    <row r="12" spans="1:20" s="691" customFormat="1" ht="14.25" customHeight="1" x14ac:dyDescent="0.25">
      <c r="B12" s="697" t="s">
        <v>135</v>
      </c>
      <c r="C12" s="698">
        <f>'1)Project Summary '!G49</f>
        <v>0</v>
      </c>
      <c r="D12" s="1254">
        <f>'1)Project Summary '!G52</f>
        <v>0</v>
      </c>
      <c r="E12" s="1254"/>
      <c r="F12" s="1255">
        <f>'1)Project Summary '!P50</f>
        <v>0</v>
      </c>
      <c r="G12" s="1255"/>
      <c r="H12" s="1256">
        <f>'1)Project Summary '!Q52</f>
        <v>0</v>
      </c>
      <c r="I12" s="1256"/>
      <c r="P12" s="695"/>
      <c r="Q12" s="696"/>
    </row>
    <row r="13" spans="1:20" s="253" customFormat="1" x14ac:dyDescent="0.25">
      <c r="B13" s="699" t="s">
        <v>136</v>
      </c>
      <c r="C13" s="700" t="s">
        <v>249</v>
      </c>
      <c r="D13" s="1257" t="s">
        <v>45</v>
      </c>
      <c r="E13" s="1257"/>
      <c r="F13" s="701">
        <f>'1)Project Summary '!U7</f>
        <v>0</v>
      </c>
      <c r="G13" s="1258"/>
      <c r="H13" s="1259"/>
      <c r="I13" s="1259"/>
    </row>
    <row r="14" spans="1:20" s="691" customFormat="1" x14ac:dyDescent="0.25">
      <c r="B14" s="702" t="s">
        <v>7</v>
      </c>
      <c r="C14" s="703">
        <f>proj</f>
        <v>0</v>
      </c>
      <c r="E14" s="690"/>
      <c r="F14" s="704"/>
      <c r="G14" s="1258"/>
      <c r="H14" s="1258"/>
      <c r="I14" s="1258"/>
      <c r="P14" s="705"/>
      <c r="Q14" s="706"/>
    </row>
    <row r="15" spans="1:20" s="691" customFormat="1" x14ac:dyDescent="0.25">
      <c r="B15" s="707"/>
      <c r="C15" s="708">
        <f>city</f>
        <v>0</v>
      </c>
      <c r="D15" s="709" t="s">
        <v>8</v>
      </c>
      <c r="E15" s="708">
        <f>zip</f>
        <v>0</v>
      </c>
      <c r="F15" s="708"/>
      <c r="G15" s="710" t="s">
        <v>33</v>
      </c>
      <c r="H15" s="1264">
        <f>county</f>
        <v>0</v>
      </c>
      <c r="I15" s="1264"/>
    </row>
    <row r="16" spans="1:20" s="691" customFormat="1" x14ac:dyDescent="0.25">
      <c r="B16" s="711"/>
      <c r="C16" s="712"/>
      <c r="D16" s="694"/>
      <c r="E16" s="694"/>
      <c r="F16" s="690"/>
      <c r="G16" s="704"/>
      <c r="H16" s="694"/>
      <c r="I16" s="694"/>
    </row>
    <row r="17" spans="2:13" s="691" customFormat="1" x14ac:dyDescent="0.25">
      <c r="B17" s="702" t="s">
        <v>137</v>
      </c>
      <c r="C17" s="713">
        <f>'PCR 2)Sources &amp; Uses '!K27+'PCR 2)Sources &amp; Uses '!K28</f>
        <v>0</v>
      </c>
      <c r="D17" s="1265"/>
      <c r="E17" s="1265"/>
      <c r="F17" s="1265"/>
      <c r="G17" s="1265"/>
      <c r="H17" s="1267"/>
      <c r="I17" s="1267"/>
    </row>
    <row r="18" spans="2:13" s="691" customFormat="1" x14ac:dyDescent="0.25">
      <c r="B18" s="707"/>
      <c r="C18" s="714"/>
      <c r="D18" s="1266"/>
      <c r="E18" s="1266"/>
      <c r="F18" s="1266"/>
      <c r="G18" s="1266"/>
      <c r="H18" s="1268"/>
      <c r="I18" s="1268"/>
      <c r="L18" s="697"/>
    </row>
    <row r="19" spans="2:13" s="253" customFormat="1" x14ac:dyDescent="0.25">
      <c r="B19" s="699" t="s">
        <v>250</v>
      </c>
      <c r="C19" s="715">
        <f>'PCR 1)Repair Scope'!F53</f>
        <v>0</v>
      </c>
      <c r="D19" s="1269" t="s">
        <v>252</v>
      </c>
      <c r="E19" s="1269"/>
      <c r="F19" s="1269"/>
      <c r="G19" s="1269"/>
      <c r="H19" s="716" t="e">
        <f>C17/C20</f>
        <v>#DIV/0!</v>
      </c>
      <c r="I19" s="717"/>
    </row>
    <row r="20" spans="2:13" s="253" customFormat="1" ht="19.149999999999999" customHeight="1" x14ac:dyDescent="0.25">
      <c r="B20" s="718" t="s">
        <v>255</v>
      </c>
      <c r="C20" s="732">
        <f>'PCR 2)Sources &amp; Uses '!F23</f>
        <v>0</v>
      </c>
      <c r="D20" s="1260" t="s">
        <v>442</v>
      </c>
      <c r="E20" s="1260"/>
      <c r="F20" s="1260"/>
      <c r="G20" s="1260"/>
      <c r="H20" s="1262">
        <f>'PCR 1)Repair Scope'!D7</f>
        <v>0</v>
      </c>
      <c r="I20" s="1262"/>
    </row>
    <row r="21" spans="2:13" s="253" customFormat="1" x14ac:dyDescent="0.25">
      <c r="B21" s="719"/>
      <c r="C21" s="720"/>
      <c r="D21" s="1261"/>
      <c r="E21" s="1261"/>
      <c r="F21" s="1261"/>
      <c r="G21" s="1261"/>
      <c r="H21" s="1263"/>
      <c r="I21" s="1263"/>
      <c r="J21" s="721"/>
      <c r="K21" s="721"/>
    </row>
    <row r="22" spans="2:13" s="253" customFormat="1" ht="15.6" customHeight="1" x14ac:dyDescent="0.25">
      <c r="B22" s="722" t="s">
        <v>256</v>
      </c>
      <c r="C22" s="703">
        <f>buyer</f>
        <v>0</v>
      </c>
      <c r="E22" s="690" t="s">
        <v>140</v>
      </c>
      <c r="G22" s="691"/>
      <c r="H22" s="723">
        <f>'4)Owner Income'!J35</f>
        <v>0</v>
      </c>
      <c r="L22" s="690"/>
      <c r="M22" s="690"/>
    </row>
    <row r="23" spans="2:13" s="253" customFormat="1" ht="15.6" customHeight="1" x14ac:dyDescent="0.25">
      <c r="B23" s="690" t="s">
        <v>141</v>
      </c>
      <c r="C23" s="724">
        <f>HHsize</f>
        <v>0</v>
      </c>
      <c r="D23" s="725"/>
      <c r="E23" s="1253" t="s">
        <v>417</v>
      </c>
      <c r="F23" s="1253"/>
      <c r="G23" s="1253"/>
      <c r="H23" s="726" t="e">
        <f>H22/('a)Compliance &amp; Underwriting'!D4/1.2)</f>
        <v>#DIV/0!</v>
      </c>
      <c r="I23" s="709"/>
      <c r="L23" s="690"/>
      <c r="M23" s="690"/>
    </row>
    <row r="24" spans="2:13" s="253" customFormat="1" ht="3.6" customHeight="1" x14ac:dyDescent="0.25">
      <c r="B24" s="727"/>
    </row>
    <row r="25" spans="2:13" s="253" customFormat="1" ht="13.5" customHeight="1" x14ac:dyDescent="0.25">
      <c r="B25" s="729"/>
      <c r="C25" s="728"/>
    </row>
    <row r="26" spans="2:13" s="253" customFormat="1" x14ac:dyDescent="0.25">
      <c r="B26" s="729"/>
      <c r="C26" s="728"/>
      <c r="E26" s="730"/>
      <c r="F26" s="730"/>
      <c r="G26" s="730"/>
      <c r="H26" s="730"/>
      <c r="I26" s="730"/>
      <c r="J26" s="730"/>
      <c r="K26" s="730"/>
      <c r="L26" s="730"/>
      <c r="M26" s="730"/>
    </row>
    <row r="27" spans="2:13" s="253" customFormat="1" x14ac:dyDescent="0.25">
      <c r="B27" s="729"/>
      <c r="C27" s="728"/>
    </row>
    <row r="28" spans="2:13" s="253" customFormat="1" x14ac:dyDescent="0.25">
      <c r="C28" s="689"/>
    </row>
    <row r="29" spans="2:13" s="253" customFormat="1" x14ac:dyDescent="0.25">
      <c r="C29" s="689"/>
    </row>
    <row r="30" spans="2:13" s="253" customFormat="1" x14ac:dyDescent="0.25">
      <c r="C30" s="689"/>
    </row>
    <row r="31" spans="2:13" s="253" customFormat="1" x14ac:dyDescent="0.25">
      <c r="C31" s="689"/>
    </row>
    <row r="32" spans="2:13" s="253" customFormat="1" x14ac:dyDescent="0.25">
      <c r="C32" s="689"/>
    </row>
    <row r="33" spans="3:3" s="253" customFormat="1" x14ac:dyDescent="0.25">
      <c r="C33" s="689"/>
    </row>
    <row r="34" spans="3:3" s="253" customFormat="1" x14ac:dyDescent="0.25">
      <c r="C34" s="689"/>
    </row>
    <row r="35" spans="3:3" s="253" customFormat="1" x14ac:dyDescent="0.25">
      <c r="C35" s="689"/>
    </row>
    <row r="36" spans="3:3" s="253" customFormat="1" x14ac:dyDescent="0.25">
      <c r="C36" s="689"/>
    </row>
    <row r="37" spans="3:3" s="253" customFormat="1" x14ac:dyDescent="0.25">
      <c r="C37" s="689"/>
    </row>
    <row r="38" spans="3:3" s="253" customFormat="1" x14ac:dyDescent="0.25">
      <c r="C38" s="689"/>
    </row>
    <row r="39" spans="3:3" s="253" customFormat="1" x14ac:dyDescent="0.25">
      <c r="C39" s="689"/>
    </row>
    <row r="40" spans="3:3" s="253" customFormat="1" x14ac:dyDescent="0.25">
      <c r="C40" s="689"/>
    </row>
    <row r="41" spans="3:3" s="253" customFormat="1" x14ac:dyDescent="0.25">
      <c r="C41" s="689"/>
    </row>
    <row r="42" spans="3:3" s="253" customFormat="1" x14ac:dyDescent="0.25">
      <c r="C42" s="689"/>
    </row>
    <row r="43" spans="3:3" s="253" customFormat="1" x14ac:dyDescent="0.25">
      <c r="C43" s="689"/>
    </row>
    <row r="44" spans="3:3" s="253" customFormat="1" x14ac:dyDescent="0.25">
      <c r="C44" s="689"/>
    </row>
    <row r="45" spans="3:3" s="253" customFormat="1" x14ac:dyDescent="0.25">
      <c r="C45" s="689"/>
    </row>
    <row r="46" spans="3:3" s="253" customFormat="1" x14ac:dyDescent="0.25">
      <c r="C46" s="689"/>
    </row>
    <row r="47" spans="3:3" s="253" customFormat="1" x14ac:dyDescent="0.25">
      <c r="C47" s="689"/>
    </row>
    <row r="48" spans="3:3" s="253" customFormat="1" x14ac:dyDescent="0.25">
      <c r="C48" s="689"/>
    </row>
    <row r="49" spans="1:19" s="253" customFormat="1" x14ac:dyDescent="0.25">
      <c r="C49" s="689"/>
    </row>
    <row r="50" spans="1:19" s="253" customFormat="1" x14ac:dyDescent="0.25">
      <c r="C50" s="689"/>
    </row>
    <row r="51" spans="1:19" s="253" customFormat="1" x14ac:dyDescent="0.25">
      <c r="C51" s="689"/>
      <c r="G51" s="382"/>
      <c r="H51" s="382"/>
      <c r="I51" s="382"/>
      <c r="J51" s="382"/>
      <c r="K51" s="382"/>
      <c r="L51" s="382"/>
      <c r="M51" s="382"/>
    </row>
    <row r="52" spans="1:19" s="253" customFormat="1" x14ac:dyDescent="0.25">
      <c r="C52" s="689"/>
      <c r="G52" s="382"/>
      <c r="H52" s="382"/>
      <c r="I52" s="382"/>
      <c r="J52" s="382"/>
      <c r="K52" s="382"/>
      <c r="L52" s="382"/>
      <c r="M52" s="382"/>
    </row>
    <row r="53" spans="1:19" s="253" customFormat="1" x14ac:dyDescent="0.25">
      <c r="C53" s="689"/>
      <c r="G53" s="382"/>
      <c r="H53" s="382"/>
      <c r="I53" s="382"/>
      <c r="J53" s="382"/>
      <c r="K53" s="382"/>
      <c r="L53" s="382"/>
      <c r="M53" s="382"/>
    </row>
    <row r="54" spans="1:19" s="253" customFormat="1" x14ac:dyDescent="0.25">
      <c r="C54" s="689"/>
      <c r="G54" s="382"/>
      <c r="H54" s="382"/>
      <c r="I54" s="382"/>
      <c r="J54" s="382"/>
      <c r="K54" s="382"/>
      <c r="L54" s="382"/>
      <c r="M54" s="382"/>
    </row>
    <row r="55" spans="1:19" s="253" customFormat="1" x14ac:dyDescent="0.25">
      <c r="C55" s="689"/>
      <c r="G55" s="382"/>
      <c r="H55" s="382"/>
      <c r="I55" s="382"/>
      <c r="J55" s="382"/>
      <c r="K55" s="382"/>
      <c r="L55" s="382"/>
      <c r="M55" s="382"/>
    </row>
    <row r="56" spans="1:19" s="253" customFormat="1" x14ac:dyDescent="0.25">
      <c r="C56" s="689"/>
      <c r="G56" s="382"/>
      <c r="H56" s="382"/>
      <c r="I56" s="382"/>
      <c r="J56" s="382"/>
      <c r="K56" s="382"/>
      <c r="L56" s="382"/>
      <c r="M56" s="382"/>
      <c r="N56" s="382"/>
      <c r="O56" s="382"/>
      <c r="P56" s="382"/>
      <c r="Q56" s="382"/>
      <c r="R56" s="382"/>
      <c r="S56" s="382"/>
    </row>
    <row r="57" spans="1:19" s="253" customFormat="1" x14ac:dyDescent="0.25">
      <c r="C57" s="689"/>
      <c r="G57" s="382"/>
      <c r="H57" s="382"/>
      <c r="I57" s="382"/>
      <c r="J57" s="382"/>
      <c r="K57" s="382"/>
      <c r="L57" s="382"/>
      <c r="M57" s="382"/>
      <c r="N57" s="382"/>
      <c r="O57" s="382"/>
      <c r="P57" s="382"/>
      <c r="Q57" s="382"/>
      <c r="R57" s="382"/>
      <c r="S57" s="382"/>
    </row>
    <row r="58" spans="1:19" s="253" customFormat="1" x14ac:dyDescent="0.25">
      <c r="C58" s="689"/>
      <c r="G58" s="382"/>
      <c r="H58" s="382"/>
      <c r="I58" s="382"/>
      <c r="J58" s="382"/>
      <c r="K58" s="382"/>
      <c r="L58" s="382"/>
      <c r="M58" s="382"/>
      <c r="N58" s="382"/>
      <c r="O58" s="382"/>
      <c r="P58" s="382"/>
      <c r="Q58" s="382"/>
      <c r="R58" s="382"/>
      <c r="S58" s="382"/>
    </row>
    <row r="59" spans="1:19" s="253" customFormat="1" x14ac:dyDescent="0.25">
      <c r="C59" s="689"/>
      <c r="E59" s="382"/>
      <c r="G59" s="382"/>
      <c r="H59" s="382"/>
      <c r="I59" s="382"/>
      <c r="J59" s="382"/>
      <c r="K59" s="382"/>
      <c r="L59" s="382"/>
      <c r="M59" s="382"/>
      <c r="N59" s="382"/>
      <c r="O59" s="382"/>
      <c r="P59" s="382"/>
      <c r="Q59" s="382"/>
      <c r="R59" s="382"/>
      <c r="S59" s="382"/>
    </row>
    <row r="60" spans="1:19" s="253" customFormat="1" x14ac:dyDescent="0.25">
      <c r="C60" s="689"/>
      <c r="E60" s="382"/>
      <c r="G60" s="382"/>
      <c r="H60" s="382"/>
      <c r="I60" s="382"/>
      <c r="J60" s="382"/>
      <c r="K60" s="382"/>
      <c r="L60" s="382"/>
      <c r="M60" s="382"/>
      <c r="N60" s="382"/>
      <c r="O60" s="382"/>
      <c r="P60" s="382"/>
      <c r="Q60" s="382"/>
      <c r="R60" s="382"/>
      <c r="S60" s="382"/>
    </row>
    <row r="61" spans="1:19" s="253" customFormat="1" x14ac:dyDescent="0.25">
      <c r="C61" s="689"/>
      <c r="E61" s="382"/>
      <c r="F61" s="382"/>
      <c r="G61" s="382"/>
      <c r="H61" s="382"/>
      <c r="I61" s="382"/>
      <c r="J61" s="382"/>
      <c r="K61" s="382"/>
      <c r="L61" s="382"/>
      <c r="M61" s="382"/>
      <c r="N61" s="382"/>
      <c r="O61" s="382"/>
      <c r="P61" s="382"/>
      <c r="Q61" s="382"/>
      <c r="R61" s="382"/>
      <c r="S61" s="382"/>
    </row>
    <row r="62" spans="1:19" s="253" customFormat="1" x14ac:dyDescent="0.25">
      <c r="C62" s="689"/>
      <c r="E62" s="382"/>
      <c r="F62" s="382"/>
      <c r="G62" s="382"/>
      <c r="H62" s="382"/>
      <c r="I62" s="382"/>
      <c r="J62" s="382"/>
      <c r="K62" s="382"/>
      <c r="L62" s="382"/>
      <c r="M62" s="382"/>
      <c r="N62" s="382"/>
      <c r="O62" s="382"/>
      <c r="P62" s="382"/>
      <c r="Q62" s="382"/>
      <c r="R62" s="382"/>
      <c r="S62" s="382"/>
    </row>
    <row r="63" spans="1:19" s="253" customFormat="1" x14ac:dyDescent="0.25">
      <c r="C63" s="689"/>
      <c r="E63" s="382"/>
      <c r="F63" s="382"/>
      <c r="G63" s="382"/>
      <c r="H63" s="382"/>
      <c r="I63" s="382"/>
      <c r="J63" s="382"/>
      <c r="K63" s="382"/>
      <c r="L63" s="382"/>
      <c r="M63" s="382"/>
      <c r="N63" s="382"/>
      <c r="O63" s="382"/>
      <c r="P63" s="382"/>
      <c r="Q63" s="382"/>
      <c r="R63" s="382"/>
      <c r="S63" s="382"/>
    </row>
    <row r="64" spans="1:19" s="253" customFormat="1" x14ac:dyDescent="0.25">
      <c r="A64" s="382"/>
      <c r="C64" s="689"/>
      <c r="D64" s="382"/>
      <c r="E64" s="382"/>
      <c r="F64" s="382"/>
      <c r="G64" s="382"/>
      <c r="H64" s="382"/>
      <c r="I64" s="382"/>
      <c r="J64" s="382"/>
      <c r="K64" s="382"/>
      <c r="L64" s="382"/>
      <c r="M64" s="382"/>
      <c r="N64" s="382"/>
      <c r="O64" s="382"/>
      <c r="P64" s="382"/>
      <c r="Q64" s="382"/>
      <c r="R64" s="382"/>
      <c r="S64" s="382"/>
    </row>
    <row r="65" spans="1:19" s="253" customFormat="1" x14ac:dyDescent="0.25">
      <c r="A65" s="382"/>
      <c r="B65" s="382"/>
      <c r="C65" s="389"/>
      <c r="D65" s="382"/>
      <c r="E65" s="382"/>
      <c r="F65" s="382"/>
      <c r="G65" s="382"/>
      <c r="H65" s="382"/>
      <c r="I65" s="382"/>
      <c r="J65" s="382"/>
      <c r="K65" s="382"/>
      <c r="L65" s="382"/>
      <c r="M65" s="382"/>
      <c r="N65" s="382"/>
      <c r="O65" s="382"/>
      <c r="P65" s="382"/>
      <c r="Q65" s="382"/>
      <c r="R65" s="382"/>
      <c r="S65" s="382"/>
    </row>
    <row r="66" spans="1:19" s="382" customFormat="1" ht="12.75" x14ac:dyDescent="0.2">
      <c r="C66" s="389"/>
    </row>
    <row r="67" spans="1:19" s="382" customFormat="1" ht="12.75" x14ac:dyDescent="0.2">
      <c r="C67" s="389"/>
    </row>
    <row r="68" spans="1:19" s="382" customFormat="1" ht="12.75" x14ac:dyDescent="0.2">
      <c r="C68" s="389"/>
    </row>
    <row r="69" spans="1:19" s="382" customFormat="1" ht="12.75" x14ac:dyDescent="0.2">
      <c r="C69" s="389"/>
    </row>
    <row r="70" spans="1:19" s="382" customFormat="1" ht="12.75" x14ac:dyDescent="0.2">
      <c r="C70" s="389"/>
    </row>
    <row r="71" spans="1:19" s="382" customFormat="1" ht="12.75" x14ac:dyDescent="0.2">
      <c r="C71" s="389"/>
    </row>
    <row r="72" spans="1:19" s="382" customFormat="1" ht="12.75" x14ac:dyDescent="0.2">
      <c r="C72" s="389"/>
    </row>
    <row r="73" spans="1:19" s="382" customFormat="1" ht="12.75" x14ac:dyDescent="0.2">
      <c r="C73" s="389"/>
    </row>
    <row r="74" spans="1:19" s="382" customFormat="1" ht="12.75" x14ac:dyDescent="0.2">
      <c r="C74" s="389"/>
    </row>
    <row r="75" spans="1:19" s="382" customFormat="1" ht="12.75" x14ac:dyDescent="0.2">
      <c r="C75" s="389"/>
    </row>
    <row r="76" spans="1:19" s="382" customFormat="1" ht="12.75" x14ac:dyDescent="0.2">
      <c r="C76" s="389"/>
    </row>
    <row r="77" spans="1:19" s="382" customFormat="1" ht="12.75" x14ac:dyDescent="0.2">
      <c r="C77" s="389"/>
    </row>
    <row r="78" spans="1:19" s="382" customFormat="1" ht="12.75" x14ac:dyDescent="0.2">
      <c r="C78" s="389"/>
    </row>
    <row r="79" spans="1:19" s="382" customFormat="1" ht="12.75" x14ac:dyDescent="0.2">
      <c r="C79" s="389"/>
    </row>
    <row r="80" spans="1:19" s="382" customFormat="1" ht="12.75" x14ac:dyDescent="0.2">
      <c r="C80" s="389"/>
    </row>
    <row r="81" spans="3:3" s="382" customFormat="1" ht="12.75" x14ac:dyDescent="0.2">
      <c r="C81" s="389"/>
    </row>
    <row r="82" spans="3:3" s="382" customFormat="1" ht="12.75" x14ac:dyDescent="0.2">
      <c r="C82" s="389"/>
    </row>
    <row r="83" spans="3:3" s="382" customFormat="1" ht="12.75" x14ac:dyDescent="0.2">
      <c r="C83" s="389"/>
    </row>
    <row r="84" spans="3:3" s="382" customFormat="1" ht="12.75" x14ac:dyDescent="0.2">
      <c r="C84" s="389"/>
    </row>
    <row r="85" spans="3:3" s="382" customFormat="1" ht="12.75" x14ac:dyDescent="0.2">
      <c r="C85" s="389"/>
    </row>
    <row r="86" spans="3:3" s="382" customFormat="1" ht="12.75" x14ac:dyDescent="0.2">
      <c r="C86" s="389"/>
    </row>
    <row r="87" spans="3:3" s="382" customFormat="1" ht="12.75" x14ac:dyDescent="0.2">
      <c r="C87" s="389"/>
    </row>
    <row r="88" spans="3:3" s="382" customFormat="1" ht="12.75" x14ac:dyDescent="0.2">
      <c r="C88" s="389"/>
    </row>
    <row r="89" spans="3:3" s="382" customFormat="1" ht="12.75" x14ac:dyDescent="0.2">
      <c r="C89" s="389"/>
    </row>
    <row r="90" spans="3:3" s="382" customFormat="1" ht="12.75" x14ac:dyDescent="0.2">
      <c r="C90" s="389"/>
    </row>
    <row r="91" spans="3:3" s="382" customFormat="1" ht="12.75" x14ac:dyDescent="0.2">
      <c r="C91" s="389"/>
    </row>
    <row r="92" spans="3:3" s="382" customFormat="1" ht="12.75" x14ac:dyDescent="0.2">
      <c r="C92" s="389"/>
    </row>
    <row r="93" spans="3:3" s="382" customFormat="1" ht="12.75" x14ac:dyDescent="0.2">
      <c r="C93" s="389"/>
    </row>
    <row r="94" spans="3:3" s="382" customFormat="1" ht="12.75" x14ac:dyDescent="0.2">
      <c r="C94" s="389"/>
    </row>
    <row r="95" spans="3:3" s="382" customFormat="1" ht="12.75" x14ac:dyDescent="0.2">
      <c r="C95" s="389"/>
    </row>
    <row r="96" spans="3:3" s="382" customFormat="1" ht="12.75" x14ac:dyDescent="0.2">
      <c r="C96" s="389"/>
    </row>
    <row r="97" spans="3:3" s="382" customFormat="1" ht="12.75" x14ac:dyDescent="0.2">
      <c r="C97" s="389"/>
    </row>
    <row r="98" spans="3:3" s="382" customFormat="1" ht="12.75" x14ac:dyDescent="0.2">
      <c r="C98" s="389"/>
    </row>
    <row r="99" spans="3:3" s="382" customFormat="1" ht="12.75" x14ac:dyDescent="0.2">
      <c r="C99" s="389"/>
    </row>
    <row r="100" spans="3:3" s="382" customFormat="1" ht="12.75" x14ac:dyDescent="0.2">
      <c r="C100" s="389"/>
    </row>
    <row r="101" spans="3:3" s="382" customFormat="1" ht="12.75" x14ac:dyDescent="0.2">
      <c r="C101" s="389"/>
    </row>
    <row r="102" spans="3:3" s="382" customFormat="1" ht="12.75" x14ac:dyDescent="0.2">
      <c r="C102" s="389"/>
    </row>
    <row r="103" spans="3:3" s="382" customFormat="1" ht="12.75" x14ac:dyDescent="0.2">
      <c r="C103" s="389"/>
    </row>
    <row r="104" spans="3:3" s="382" customFormat="1" ht="12.75" x14ac:dyDescent="0.2">
      <c r="C104" s="389"/>
    </row>
    <row r="105" spans="3:3" s="382" customFormat="1" ht="12.75" x14ac:dyDescent="0.2">
      <c r="C105" s="389"/>
    </row>
    <row r="106" spans="3:3" s="382" customFormat="1" ht="12.75" x14ac:dyDescent="0.2">
      <c r="C106" s="389"/>
    </row>
    <row r="107" spans="3:3" s="382" customFormat="1" ht="12.75" x14ac:dyDescent="0.2">
      <c r="C107" s="389"/>
    </row>
    <row r="108" spans="3:3" s="382" customFormat="1" ht="12.75" x14ac:dyDescent="0.2">
      <c r="C108" s="389"/>
    </row>
    <row r="109" spans="3:3" s="382" customFormat="1" ht="12.75" x14ac:dyDescent="0.2">
      <c r="C109" s="389"/>
    </row>
    <row r="110" spans="3:3" s="382" customFormat="1" ht="12.75" x14ac:dyDescent="0.2">
      <c r="C110" s="389"/>
    </row>
    <row r="111" spans="3:3" s="382" customFormat="1" ht="12.75" x14ac:dyDescent="0.2">
      <c r="C111" s="389"/>
    </row>
    <row r="112" spans="3:3" s="382" customFormat="1" ht="12.75" x14ac:dyDescent="0.2">
      <c r="C112" s="389"/>
    </row>
    <row r="113" spans="3:3" s="382" customFormat="1" ht="12.75" x14ac:dyDescent="0.2">
      <c r="C113" s="389"/>
    </row>
    <row r="114" spans="3:3" s="382" customFormat="1" ht="12.75" x14ac:dyDescent="0.2">
      <c r="C114" s="389"/>
    </row>
    <row r="115" spans="3:3" s="382" customFormat="1" ht="12.75" x14ac:dyDescent="0.2">
      <c r="C115" s="389"/>
    </row>
    <row r="116" spans="3:3" s="382" customFormat="1" ht="12.75" x14ac:dyDescent="0.2">
      <c r="C116" s="389"/>
    </row>
    <row r="117" spans="3:3" s="382" customFormat="1" ht="12.75" x14ac:dyDescent="0.2">
      <c r="C117" s="389"/>
    </row>
    <row r="118" spans="3:3" s="382" customFormat="1" ht="12.75" x14ac:dyDescent="0.2">
      <c r="C118" s="389"/>
    </row>
    <row r="119" spans="3:3" s="382" customFormat="1" ht="12.75" x14ac:dyDescent="0.2">
      <c r="C119" s="389"/>
    </row>
    <row r="120" spans="3:3" s="382" customFormat="1" ht="12.75" x14ac:dyDescent="0.2">
      <c r="C120" s="389"/>
    </row>
    <row r="121" spans="3:3" s="382" customFormat="1" ht="12.75" x14ac:dyDescent="0.2">
      <c r="C121" s="389"/>
    </row>
    <row r="122" spans="3:3" s="382" customFormat="1" ht="12.75" x14ac:dyDescent="0.2">
      <c r="C122" s="389"/>
    </row>
    <row r="123" spans="3:3" s="382" customFormat="1" ht="12.75" x14ac:dyDescent="0.2">
      <c r="C123" s="389"/>
    </row>
    <row r="124" spans="3:3" s="382" customFormat="1" ht="12.75" x14ac:dyDescent="0.2">
      <c r="C124" s="389"/>
    </row>
    <row r="125" spans="3:3" s="382" customFormat="1" ht="12.75" x14ac:dyDescent="0.2">
      <c r="C125" s="389"/>
    </row>
    <row r="126" spans="3:3" s="382" customFormat="1" ht="12.75" x14ac:dyDescent="0.2">
      <c r="C126" s="389"/>
    </row>
    <row r="127" spans="3:3" s="382" customFormat="1" ht="12.75" x14ac:dyDescent="0.2">
      <c r="C127" s="389"/>
    </row>
    <row r="128" spans="3:3" s="382" customFormat="1" ht="12.75" x14ac:dyDescent="0.2">
      <c r="C128" s="389"/>
    </row>
    <row r="129" spans="3:3" s="382" customFormat="1" ht="12.75" x14ac:dyDescent="0.2">
      <c r="C129" s="389"/>
    </row>
    <row r="130" spans="3:3" s="382" customFormat="1" ht="12.75" x14ac:dyDescent="0.2">
      <c r="C130" s="389"/>
    </row>
    <row r="131" spans="3:3" s="382" customFormat="1" ht="12.75" x14ac:dyDescent="0.2">
      <c r="C131" s="389"/>
    </row>
    <row r="132" spans="3:3" s="382" customFormat="1" ht="12.75" x14ac:dyDescent="0.2">
      <c r="C132" s="389"/>
    </row>
    <row r="133" spans="3:3" s="382" customFormat="1" ht="12.75" x14ac:dyDescent="0.2">
      <c r="C133" s="389"/>
    </row>
    <row r="134" spans="3:3" s="382" customFormat="1" ht="12.75" x14ac:dyDescent="0.2">
      <c r="C134" s="389"/>
    </row>
    <row r="135" spans="3:3" s="382" customFormat="1" ht="12.75" x14ac:dyDescent="0.2">
      <c r="C135" s="389"/>
    </row>
    <row r="136" spans="3:3" s="382" customFormat="1" ht="12.75" x14ac:dyDescent="0.2">
      <c r="C136" s="389"/>
    </row>
    <row r="137" spans="3:3" s="382" customFormat="1" ht="12.75" x14ac:dyDescent="0.2">
      <c r="C137" s="389"/>
    </row>
    <row r="138" spans="3:3" s="382" customFormat="1" ht="12.75" x14ac:dyDescent="0.2">
      <c r="C138" s="389"/>
    </row>
    <row r="139" spans="3:3" s="382" customFormat="1" ht="12.75" x14ac:dyDescent="0.2">
      <c r="C139" s="389"/>
    </row>
    <row r="140" spans="3:3" s="382" customFormat="1" ht="12.75" x14ac:dyDescent="0.2">
      <c r="C140" s="389"/>
    </row>
    <row r="141" spans="3:3" s="382" customFormat="1" ht="12.75" x14ac:dyDescent="0.2">
      <c r="C141" s="389"/>
    </row>
    <row r="142" spans="3:3" s="382" customFormat="1" ht="12.75" x14ac:dyDescent="0.2">
      <c r="C142" s="389"/>
    </row>
    <row r="143" spans="3:3" s="382" customFormat="1" ht="12.75" x14ac:dyDescent="0.2">
      <c r="C143" s="389"/>
    </row>
    <row r="144" spans="3:3" s="103" customFormat="1" ht="12.75" x14ac:dyDescent="0.2">
      <c r="C144" s="301"/>
    </row>
    <row r="145" spans="3:13" s="103" customFormat="1" ht="12.75" x14ac:dyDescent="0.2">
      <c r="C145" s="301"/>
    </row>
    <row r="146" spans="3:13" s="103" customFormat="1" ht="12.75" x14ac:dyDescent="0.2">
      <c r="C146" s="301"/>
    </row>
    <row r="147" spans="3:13" s="103" customFormat="1" ht="12.75" x14ac:dyDescent="0.2">
      <c r="C147" s="301"/>
    </row>
    <row r="148" spans="3:13" s="103" customFormat="1" ht="12.75" x14ac:dyDescent="0.2">
      <c r="C148" s="301"/>
    </row>
    <row r="149" spans="3:13" s="103" customFormat="1" ht="12.75" x14ac:dyDescent="0.2">
      <c r="C149" s="301"/>
    </row>
    <row r="150" spans="3:13" s="103" customFormat="1" ht="12.75" x14ac:dyDescent="0.2">
      <c r="C150" s="301"/>
    </row>
    <row r="151" spans="3:13" s="103" customFormat="1" ht="12.75" x14ac:dyDescent="0.2">
      <c r="C151" s="301"/>
    </row>
    <row r="152" spans="3:13" s="103" customFormat="1" ht="12.75" x14ac:dyDescent="0.2">
      <c r="C152" s="301"/>
    </row>
    <row r="153" spans="3:13" s="103" customFormat="1" ht="12.75" x14ac:dyDescent="0.2">
      <c r="C153" s="301"/>
    </row>
    <row r="154" spans="3:13" s="103" customFormat="1" ht="12.75" x14ac:dyDescent="0.2">
      <c r="C154" s="301"/>
    </row>
    <row r="155" spans="3:13" s="103" customFormat="1" ht="12.75" x14ac:dyDescent="0.2">
      <c r="C155" s="301"/>
    </row>
    <row r="156" spans="3:13" s="103" customFormat="1" ht="12.75" x14ac:dyDescent="0.2">
      <c r="C156" s="301"/>
    </row>
    <row r="157" spans="3:13" s="103" customFormat="1" ht="12.75" x14ac:dyDescent="0.2">
      <c r="C157" s="301"/>
    </row>
    <row r="158" spans="3:13" s="103" customFormat="1" ht="12.75" x14ac:dyDescent="0.2">
      <c r="C158" s="301"/>
    </row>
    <row r="159" spans="3:13" s="103" customFormat="1" ht="12.75" x14ac:dyDescent="0.2">
      <c r="C159" s="301"/>
    </row>
    <row r="160" spans="3:13" s="103" customFormat="1" x14ac:dyDescent="0.25">
      <c r="C160" s="301"/>
      <c r="G160" s="302"/>
      <c r="H160" s="302"/>
      <c r="I160" s="302"/>
      <c r="J160" s="302"/>
      <c r="K160" s="302"/>
      <c r="L160" s="302"/>
      <c r="M160" s="302"/>
    </row>
    <row r="161" spans="1:19" s="103" customFormat="1" x14ac:dyDescent="0.25">
      <c r="C161" s="301"/>
      <c r="G161" s="302"/>
      <c r="H161" s="302"/>
      <c r="I161" s="302"/>
      <c r="J161" s="302"/>
      <c r="K161" s="302"/>
      <c r="L161" s="302"/>
      <c r="M161" s="302"/>
    </row>
    <row r="162" spans="1:19" s="103" customFormat="1" x14ac:dyDescent="0.25">
      <c r="C162" s="301"/>
      <c r="G162" s="302"/>
      <c r="H162" s="302"/>
      <c r="I162" s="302"/>
      <c r="J162" s="302"/>
      <c r="K162" s="302"/>
      <c r="L162" s="302"/>
      <c r="M162" s="302"/>
    </row>
    <row r="163" spans="1:19" s="103" customFormat="1" x14ac:dyDescent="0.25">
      <c r="C163" s="301"/>
      <c r="G163" s="302"/>
      <c r="H163" s="302"/>
      <c r="I163" s="302"/>
      <c r="J163" s="302"/>
      <c r="K163" s="302"/>
      <c r="L163" s="302"/>
      <c r="M163" s="302"/>
    </row>
    <row r="164" spans="1:19" s="103" customFormat="1" x14ac:dyDescent="0.25">
      <c r="C164" s="301"/>
      <c r="G164" s="302"/>
      <c r="H164" s="302"/>
      <c r="I164" s="302"/>
      <c r="J164" s="302"/>
      <c r="K164" s="302"/>
      <c r="L164" s="302"/>
      <c r="M164" s="302"/>
    </row>
    <row r="165" spans="1:19" s="103" customFormat="1" x14ac:dyDescent="0.25">
      <c r="C165" s="301"/>
      <c r="G165" s="302"/>
      <c r="H165" s="302"/>
      <c r="I165" s="302"/>
      <c r="J165" s="302"/>
      <c r="K165" s="302"/>
      <c r="L165" s="302"/>
      <c r="M165" s="302"/>
      <c r="N165" s="302"/>
      <c r="O165" s="302"/>
      <c r="P165" s="302"/>
      <c r="Q165" s="302"/>
      <c r="R165" s="302"/>
      <c r="S165" s="302"/>
    </row>
    <row r="166" spans="1:19" s="103" customFormat="1" x14ac:dyDescent="0.25">
      <c r="C166" s="301"/>
      <c r="G166" s="302"/>
      <c r="H166" s="302"/>
      <c r="I166" s="302"/>
      <c r="J166" s="302"/>
      <c r="K166" s="302"/>
      <c r="L166" s="302"/>
      <c r="M166" s="302"/>
      <c r="N166" s="302"/>
      <c r="O166" s="302"/>
      <c r="P166" s="302"/>
      <c r="Q166" s="302"/>
      <c r="R166" s="302"/>
      <c r="S166" s="302"/>
    </row>
    <row r="167" spans="1:19" s="103" customFormat="1" x14ac:dyDescent="0.25">
      <c r="C167" s="301"/>
      <c r="G167" s="302"/>
      <c r="H167" s="302"/>
      <c r="I167" s="302"/>
      <c r="J167" s="302"/>
      <c r="K167" s="302"/>
      <c r="L167" s="302"/>
      <c r="M167" s="302"/>
      <c r="N167" s="302"/>
      <c r="O167" s="302"/>
      <c r="P167" s="302"/>
      <c r="Q167" s="302"/>
      <c r="R167" s="302"/>
      <c r="S167" s="302"/>
    </row>
    <row r="168" spans="1:19" s="103" customFormat="1" x14ac:dyDescent="0.25">
      <c r="C168" s="301"/>
      <c r="E168" s="302"/>
      <c r="G168" s="302"/>
      <c r="H168" s="302"/>
      <c r="I168" s="302"/>
      <c r="J168" s="302"/>
      <c r="K168" s="302"/>
      <c r="L168" s="302"/>
      <c r="M168" s="302"/>
      <c r="N168" s="302"/>
      <c r="O168" s="302"/>
      <c r="P168" s="302"/>
      <c r="Q168" s="302"/>
      <c r="R168" s="302"/>
      <c r="S168" s="302"/>
    </row>
    <row r="169" spans="1:19" s="103" customFormat="1" x14ac:dyDescent="0.25">
      <c r="C169" s="301"/>
      <c r="E169" s="302"/>
      <c r="G169" s="302"/>
      <c r="H169" s="302"/>
      <c r="I169" s="302"/>
      <c r="J169" s="302"/>
      <c r="K169" s="302"/>
      <c r="L169" s="302"/>
      <c r="M169" s="302"/>
      <c r="N169" s="302"/>
      <c r="O169" s="302"/>
      <c r="P169" s="302"/>
      <c r="Q169" s="302"/>
      <c r="R169" s="302"/>
      <c r="S169" s="302"/>
    </row>
    <row r="170" spans="1:19" s="103" customFormat="1" x14ac:dyDescent="0.25">
      <c r="C170" s="301"/>
      <c r="E170" s="302"/>
      <c r="F170" s="302"/>
      <c r="G170" s="302"/>
      <c r="H170" s="302"/>
      <c r="I170" s="302"/>
      <c r="J170" s="302"/>
      <c r="K170" s="302"/>
      <c r="L170" s="302"/>
      <c r="M170" s="302"/>
      <c r="N170" s="302"/>
      <c r="O170" s="302"/>
      <c r="P170" s="302"/>
      <c r="Q170" s="302"/>
      <c r="R170" s="302"/>
      <c r="S170" s="302"/>
    </row>
    <row r="171" spans="1:19" s="103" customFormat="1" x14ac:dyDescent="0.25">
      <c r="C171" s="301"/>
      <c r="E171" s="302"/>
      <c r="F171" s="302"/>
      <c r="G171" s="302"/>
      <c r="H171" s="302"/>
      <c r="I171" s="302"/>
      <c r="J171" s="302"/>
      <c r="K171" s="302"/>
      <c r="L171" s="302"/>
      <c r="M171" s="302"/>
      <c r="N171" s="302"/>
      <c r="O171" s="302"/>
      <c r="P171" s="302"/>
      <c r="Q171" s="302"/>
      <c r="R171" s="302"/>
      <c r="S171" s="302"/>
    </row>
    <row r="172" spans="1:19" s="103" customFormat="1" x14ac:dyDescent="0.25">
      <c r="C172" s="301"/>
      <c r="E172" s="302"/>
      <c r="F172" s="302"/>
      <c r="G172" s="302"/>
      <c r="H172" s="302"/>
      <c r="I172" s="302"/>
      <c r="J172" s="302"/>
      <c r="K172" s="302"/>
      <c r="L172" s="302"/>
      <c r="M172" s="302"/>
      <c r="N172" s="302"/>
      <c r="O172" s="302"/>
      <c r="P172" s="302"/>
      <c r="Q172" s="302"/>
      <c r="R172" s="302"/>
      <c r="S172" s="302"/>
    </row>
    <row r="173" spans="1:19" s="103" customFormat="1" x14ac:dyDescent="0.25">
      <c r="A173" s="302"/>
      <c r="C173" s="301"/>
      <c r="D173" s="302"/>
      <c r="E173" s="302"/>
      <c r="F173" s="302"/>
      <c r="G173" s="302"/>
      <c r="H173" s="302"/>
      <c r="I173" s="302"/>
      <c r="J173" s="302"/>
      <c r="K173" s="302"/>
      <c r="L173" s="302"/>
      <c r="M173" s="302"/>
      <c r="N173" s="302"/>
      <c r="O173" s="302"/>
      <c r="P173" s="302"/>
      <c r="Q173" s="302"/>
      <c r="R173" s="302"/>
      <c r="S173" s="302"/>
    </row>
    <row r="174" spans="1:19" s="103" customFormat="1" x14ac:dyDescent="0.25">
      <c r="A174" s="302"/>
      <c r="B174" s="302"/>
      <c r="C174" s="303"/>
      <c r="D174" s="302"/>
      <c r="E174" s="302"/>
      <c r="F174" s="302"/>
      <c r="G174" s="302"/>
      <c r="H174" s="302"/>
      <c r="I174" s="302"/>
      <c r="J174" s="302"/>
      <c r="K174" s="302"/>
      <c r="L174" s="302"/>
      <c r="M174" s="302"/>
      <c r="N174" s="302"/>
      <c r="O174" s="302"/>
      <c r="P174" s="302"/>
      <c r="Q174" s="302"/>
      <c r="R174" s="302"/>
      <c r="S174" s="302"/>
    </row>
  </sheetData>
  <sheetProtection algorithmName="SHA-512" hashValue="wlOGoVmZq4+gHWzHRv9FMZEfL1UEg334UcH8W8e6AJvkHZZDtWKuF5zow0OVGx408cud141DtO8CMgQbZTlXAQ==" saltValue="imVwGE2q0ASRFMvbc36JgQ==" spinCount="100000" sheet="1" objects="1" scenarios="1"/>
  <mergeCells count="21">
    <mergeCell ref="E23:G23"/>
    <mergeCell ref="D9:E9"/>
    <mergeCell ref="F9:I9"/>
    <mergeCell ref="D12:E12"/>
    <mergeCell ref="F12:G12"/>
    <mergeCell ref="H12:I12"/>
    <mergeCell ref="D13:E13"/>
    <mergeCell ref="G13:I13"/>
    <mergeCell ref="D20:G21"/>
    <mergeCell ref="H20:I21"/>
    <mergeCell ref="G14:I14"/>
    <mergeCell ref="H15:I15"/>
    <mergeCell ref="D17:G18"/>
    <mergeCell ref="H17:I18"/>
    <mergeCell ref="D19:G19"/>
    <mergeCell ref="A1:J1"/>
    <mergeCell ref="D4:I4"/>
    <mergeCell ref="F5:G5"/>
    <mergeCell ref="F7:I7"/>
    <mergeCell ref="A3:I3"/>
    <mergeCell ref="A2:I2"/>
  </mergeCells>
  <dataValidations count="5">
    <dataValidation type="list" allowBlank="1" showInputMessage="1" showErrorMessage="1" sqref="C65541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7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3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9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5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1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7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3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9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5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1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7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3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9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5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0EE98CD1-97F2-4DE4-B04F-47710DF1665A}">
      <formula1>"Yes, No"</formula1>
    </dataValidation>
    <dataValidation type="list" allowBlank="1" showInputMessage="1" showErrorMessage="1" sqref="WVP983009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03 JF65508 TB65508 ACX65508 AMT65508 AWP65508 BGL65508 BQH65508 CAD65508 CJZ65508 CTV65508 DDR65508 DNN65508 DXJ65508 EHF65508 ERB65508 FAX65508 FKT65508 FUP65508 GEL65508 GOH65508 GYD65508 HHZ65508 HRV65508 IBR65508 ILN65508 IVJ65508 JFF65508 JPB65508 JYX65508 KIT65508 KSP65508 LCL65508 LMH65508 LWD65508 MFZ65508 MPV65508 MZR65508 NJN65508 NTJ65508 ODF65508 ONB65508 OWX65508 PGT65508 PQP65508 QAL65508 QKH65508 QUD65508 RDZ65508 RNV65508 RXR65508 SHN65508 SRJ65508 TBF65508 TLB65508 TUX65508 UET65508 UOP65508 UYL65508 VIH65508 VSD65508 WBZ65508 WLV65508 WVR65508 J131039 JF131044 TB131044 ACX131044 AMT131044 AWP131044 BGL131044 BQH131044 CAD131044 CJZ131044 CTV131044 DDR131044 DNN131044 DXJ131044 EHF131044 ERB131044 FAX131044 FKT131044 FUP131044 GEL131044 GOH131044 GYD131044 HHZ131044 HRV131044 IBR131044 ILN131044 IVJ131044 JFF131044 JPB131044 JYX131044 KIT131044 KSP131044 LCL131044 LMH131044 LWD131044 MFZ131044 MPV131044 MZR131044 NJN131044 NTJ131044 ODF131044 ONB131044 OWX131044 PGT131044 PQP131044 QAL131044 QKH131044 QUD131044 RDZ131044 RNV131044 RXR131044 SHN131044 SRJ131044 TBF131044 TLB131044 TUX131044 UET131044 UOP131044 UYL131044 VIH131044 VSD131044 WBZ131044 WLV131044 WVR131044 J196575 JF196580 TB196580 ACX196580 AMT196580 AWP196580 BGL196580 BQH196580 CAD196580 CJZ196580 CTV196580 DDR196580 DNN196580 DXJ196580 EHF196580 ERB196580 FAX196580 FKT196580 FUP196580 GEL196580 GOH196580 GYD196580 HHZ196580 HRV196580 IBR196580 ILN196580 IVJ196580 JFF196580 JPB196580 JYX196580 KIT196580 KSP196580 LCL196580 LMH196580 LWD196580 MFZ196580 MPV196580 MZR196580 NJN196580 NTJ196580 ODF196580 ONB196580 OWX196580 PGT196580 PQP196580 QAL196580 QKH196580 QUD196580 RDZ196580 RNV196580 RXR196580 SHN196580 SRJ196580 TBF196580 TLB196580 TUX196580 UET196580 UOP196580 UYL196580 VIH196580 VSD196580 WBZ196580 WLV196580 WVR196580 J262111 JF262116 TB262116 ACX262116 AMT262116 AWP262116 BGL262116 BQH262116 CAD262116 CJZ262116 CTV262116 DDR262116 DNN262116 DXJ262116 EHF262116 ERB262116 FAX262116 FKT262116 FUP262116 GEL262116 GOH262116 GYD262116 HHZ262116 HRV262116 IBR262116 ILN262116 IVJ262116 JFF262116 JPB262116 JYX262116 KIT262116 KSP262116 LCL262116 LMH262116 LWD262116 MFZ262116 MPV262116 MZR262116 NJN262116 NTJ262116 ODF262116 ONB262116 OWX262116 PGT262116 PQP262116 QAL262116 QKH262116 QUD262116 RDZ262116 RNV262116 RXR262116 SHN262116 SRJ262116 TBF262116 TLB262116 TUX262116 UET262116 UOP262116 UYL262116 VIH262116 VSD262116 WBZ262116 WLV262116 WVR262116 J327647 JF327652 TB327652 ACX327652 AMT327652 AWP327652 BGL327652 BQH327652 CAD327652 CJZ327652 CTV327652 DDR327652 DNN327652 DXJ327652 EHF327652 ERB327652 FAX327652 FKT327652 FUP327652 GEL327652 GOH327652 GYD327652 HHZ327652 HRV327652 IBR327652 ILN327652 IVJ327652 JFF327652 JPB327652 JYX327652 KIT327652 KSP327652 LCL327652 LMH327652 LWD327652 MFZ327652 MPV327652 MZR327652 NJN327652 NTJ327652 ODF327652 ONB327652 OWX327652 PGT327652 PQP327652 QAL327652 QKH327652 QUD327652 RDZ327652 RNV327652 RXR327652 SHN327652 SRJ327652 TBF327652 TLB327652 TUX327652 UET327652 UOP327652 UYL327652 VIH327652 VSD327652 WBZ327652 WLV327652 WVR327652 J393183 JF393188 TB393188 ACX393188 AMT393188 AWP393188 BGL393188 BQH393188 CAD393188 CJZ393188 CTV393188 DDR393188 DNN393188 DXJ393188 EHF393188 ERB393188 FAX393188 FKT393188 FUP393188 GEL393188 GOH393188 GYD393188 HHZ393188 HRV393188 IBR393188 ILN393188 IVJ393188 JFF393188 JPB393188 JYX393188 KIT393188 KSP393188 LCL393188 LMH393188 LWD393188 MFZ393188 MPV393188 MZR393188 NJN393188 NTJ393188 ODF393188 ONB393188 OWX393188 PGT393188 PQP393188 QAL393188 QKH393188 QUD393188 RDZ393188 RNV393188 RXR393188 SHN393188 SRJ393188 TBF393188 TLB393188 TUX393188 UET393188 UOP393188 UYL393188 VIH393188 VSD393188 WBZ393188 WLV393188 WVR393188 J458719 JF458724 TB458724 ACX458724 AMT458724 AWP458724 BGL458724 BQH458724 CAD458724 CJZ458724 CTV458724 DDR458724 DNN458724 DXJ458724 EHF458724 ERB458724 FAX458724 FKT458724 FUP458724 GEL458724 GOH458724 GYD458724 HHZ458724 HRV458724 IBR458724 ILN458724 IVJ458724 JFF458724 JPB458724 JYX458724 KIT458724 KSP458724 LCL458724 LMH458724 LWD458724 MFZ458724 MPV458724 MZR458724 NJN458724 NTJ458724 ODF458724 ONB458724 OWX458724 PGT458724 PQP458724 QAL458724 QKH458724 QUD458724 RDZ458724 RNV458724 RXR458724 SHN458724 SRJ458724 TBF458724 TLB458724 TUX458724 UET458724 UOP458724 UYL458724 VIH458724 VSD458724 WBZ458724 WLV458724 WVR458724 J524255 JF524260 TB524260 ACX524260 AMT524260 AWP524260 BGL524260 BQH524260 CAD524260 CJZ524260 CTV524260 DDR524260 DNN524260 DXJ524260 EHF524260 ERB524260 FAX524260 FKT524260 FUP524260 GEL524260 GOH524260 GYD524260 HHZ524260 HRV524260 IBR524260 ILN524260 IVJ524260 JFF524260 JPB524260 JYX524260 KIT524260 KSP524260 LCL524260 LMH524260 LWD524260 MFZ524260 MPV524260 MZR524260 NJN524260 NTJ524260 ODF524260 ONB524260 OWX524260 PGT524260 PQP524260 QAL524260 QKH524260 QUD524260 RDZ524260 RNV524260 RXR524260 SHN524260 SRJ524260 TBF524260 TLB524260 TUX524260 UET524260 UOP524260 UYL524260 VIH524260 VSD524260 WBZ524260 WLV524260 WVR524260 J589791 JF589796 TB589796 ACX589796 AMT589796 AWP589796 BGL589796 BQH589796 CAD589796 CJZ589796 CTV589796 DDR589796 DNN589796 DXJ589796 EHF589796 ERB589796 FAX589796 FKT589796 FUP589796 GEL589796 GOH589796 GYD589796 HHZ589796 HRV589796 IBR589796 ILN589796 IVJ589796 JFF589796 JPB589796 JYX589796 KIT589796 KSP589796 LCL589796 LMH589796 LWD589796 MFZ589796 MPV589796 MZR589796 NJN589796 NTJ589796 ODF589796 ONB589796 OWX589796 PGT589796 PQP589796 QAL589796 QKH589796 QUD589796 RDZ589796 RNV589796 RXR589796 SHN589796 SRJ589796 TBF589796 TLB589796 TUX589796 UET589796 UOP589796 UYL589796 VIH589796 VSD589796 WBZ589796 WLV589796 WVR589796 J655327 JF655332 TB655332 ACX655332 AMT655332 AWP655332 BGL655332 BQH655332 CAD655332 CJZ655332 CTV655332 DDR655332 DNN655332 DXJ655332 EHF655332 ERB655332 FAX655332 FKT655332 FUP655332 GEL655332 GOH655332 GYD655332 HHZ655332 HRV655332 IBR655332 ILN655332 IVJ655332 JFF655332 JPB655332 JYX655332 KIT655332 KSP655332 LCL655332 LMH655332 LWD655332 MFZ655332 MPV655332 MZR655332 NJN655332 NTJ655332 ODF655332 ONB655332 OWX655332 PGT655332 PQP655332 QAL655332 QKH655332 QUD655332 RDZ655332 RNV655332 RXR655332 SHN655332 SRJ655332 TBF655332 TLB655332 TUX655332 UET655332 UOP655332 UYL655332 VIH655332 VSD655332 WBZ655332 WLV655332 WVR655332 J720863 JF720868 TB720868 ACX720868 AMT720868 AWP720868 BGL720868 BQH720868 CAD720868 CJZ720868 CTV720868 DDR720868 DNN720868 DXJ720868 EHF720868 ERB720868 FAX720868 FKT720868 FUP720868 GEL720868 GOH720868 GYD720868 HHZ720868 HRV720868 IBR720868 ILN720868 IVJ720868 JFF720868 JPB720868 JYX720868 KIT720868 KSP720868 LCL720868 LMH720868 LWD720868 MFZ720868 MPV720868 MZR720868 NJN720868 NTJ720868 ODF720868 ONB720868 OWX720868 PGT720868 PQP720868 QAL720868 QKH720868 QUD720868 RDZ720868 RNV720868 RXR720868 SHN720868 SRJ720868 TBF720868 TLB720868 TUX720868 UET720868 UOP720868 UYL720868 VIH720868 VSD720868 WBZ720868 WLV720868 WVR720868 J786399 JF786404 TB786404 ACX786404 AMT786404 AWP786404 BGL786404 BQH786404 CAD786404 CJZ786404 CTV786404 DDR786404 DNN786404 DXJ786404 EHF786404 ERB786404 FAX786404 FKT786404 FUP786404 GEL786404 GOH786404 GYD786404 HHZ786404 HRV786404 IBR786404 ILN786404 IVJ786404 JFF786404 JPB786404 JYX786404 KIT786404 KSP786404 LCL786404 LMH786404 LWD786404 MFZ786404 MPV786404 MZR786404 NJN786404 NTJ786404 ODF786404 ONB786404 OWX786404 PGT786404 PQP786404 QAL786404 QKH786404 QUD786404 RDZ786404 RNV786404 RXR786404 SHN786404 SRJ786404 TBF786404 TLB786404 TUX786404 UET786404 UOP786404 UYL786404 VIH786404 VSD786404 WBZ786404 WLV786404 WVR786404 J851935 JF851940 TB851940 ACX851940 AMT851940 AWP851940 BGL851940 BQH851940 CAD851940 CJZ851940 CTV851940 DDR851940 DNN851940 DXJ851940 EHF851940 ERB851940 FAX851940 FKT851940 FUP851940 GEL851940 GOH851940 GYD851940 HHZ851940 HRV851940 IBR851940 ILN851940 IVJ851940 JFF851940 JPB851940 JYX851940 KIT851940 KSP851940 LCL851940 LMH851940 LWD851940 MFZ851940 MPV851940 MZR851940 NJN851940 NTJ851940 ODF851940 ONB851940 OWX851940 PGT851940 PQP851940 QAL851940 QKH851940 QUD851940 RDZ851940 RNV851940 RXR851940 SHN851940 SRJ851940 TBF851940 TLB851940 TUX851940 UET851940 UOP851940 UYL851940 VIH851940 VSD851940 WBZ851940 WLV851940 WVR851940 J917471 JF917476 TB917476 ACX917476 AMT917476 AWP917476 BGL917476 BQH917476 CAD917476 CJZ917476 CTV917476 DDR917476 DNN917476 DXJ917476 EHF917476 ERB917476 FAX917476 FKT917476 FUP917476 GEL917476 GOH917476 GYD917476 HHZ917476 HRV917476 IBR917476 ILN917476 IVJ917476 JFF917476 JPB917476 JYX917476 KIT917476 KSP917476 LCL917476 LMH917476 LWD917476 MFZ917476 MPV917476 MZR917476 NJN917476 NTJ917476 ODF917476 ONB917476 OWX917476 PGT917476 PQP917476 QAL917476 QKH917476 QUD917476 RDZ917476 RNV917476 RXR917476 SHN917476 SRJ917476 TBF917476 TLB917476 TUX917476 UET917476 UOP917476 UYL917476 VIH917476 VSD917476 WBZ917476 WLV917476 WVR917476 J983007 JF983012 TB983012 ACX983012 AMT983012 AWP983012 BGL983012 BQH983012 CAD983012 CJZ983012 CTV983012 DDR983012 DNN983012 DXJ983012 EHF983012 ERB983012 FAX983012 FKT983012 FUP983012 GEL983012 GOH983012 GYD983012 HHZ983012 HRV983012 IBR983012 ILN983012 IVJ983012 JFF983012 JPB983012 JYX983012 KIT983012 KSP983012 LCL983012 LMH983012 LWD983012 MFZ983012 MPV983012 MZR983012 NJN983012 NTJ983012 ODF983012 ONB983012 OWX983012 PGT983012 PQP983012 QAL983012 QKH983012 QUD983012 RDZ983012 RNV983012 RXR983012 SHN983012 SRJ983012 TBF983012 TLB983012 TUX983012 UET983012 UOP983012 UYL983012 VIH983012 VSD983012 WBZ983012 WLV983012 WVR983012 H65500 JD65505 SZ65505 ACV65505 AMR65505 AWN65505 BGJ65505 BQF65505 CAB65505 CJX65505 CTT65505 DDP65505 DNL65505 DXH65505 EHD65505 EQZ65505 FAV65505 FKR65505 FUN65505 GEJ65505 GOF65505 GYB65505 HHX65505 HRT65505 IBP65505 ILL65505 IVH65505 JFD65505 JOZ65505 JYV65505 KIR65505 KSN65505 LCJ65505 LMF65505 LWB65505 MFX65505 MPT65505 MZP65505 NJL65505 NTH65505 ODD65505 OMZ65505 OWV65505 PGR65505 PQN65505 QAJ65505 QKF65505 QUB65505 RDX65505 RNT65505 RXP65505 SHL65505 SRH65505 TBD65505 TKZ65505 TUV65505 UER65505 UON65505 UYJ65505 VIF65505 VSB65505 WBX65505 WLT65505 WVP65505 H131036 JD131041 SZ131041 ACV131041 AMR131041 AWN131041 BGJ131041 BQF131041 CAB131041 CJX131041 CTT131041 DDP131041 DNL131041 DXH131041 EHD131041 EQZ131041 FAV131041 FKR131041 FUN131041 GEJ131041 GOF131041 GYB131041 HHX131041 HRT131041 IBP131041 ILL131041 IVH131041 JFD131041 JOZ131041 JYV131041 KIR131041 KSN131041 LCJ131041 LMF131041 LWB131041 MFX131041 MPT131041 MZP131041 NJL131041 NTH131041 ODD131041 OMZ131041 OWV131041 PGR131041 PQN131041 QAJ131041 QKF131041 QUB131041 RDX131041 RNT131041 RXP131041 SHL131041 SRH131041 TBD131041 TKZ131041 TUV131041 UER131041 UON131041 UYJ131041 VIF131041 VSB131041 WBX131041 WLT131041 WVP131041 H196572 JD196577 SZ196577 ACV196577 AMR196577 AWN196577 BGJ196577 BQF196577 CAB196577 CJX196577 CTT196577 DDP196577 DNL196577 DXH196577 EHD196577 EQZ196577 FAV196577 FKR196577 FUN196577 GEJ196577 GOF196577 GYB196577 HHX196577 HRT196577 IBP196577 ILL196577 IVH196577 JFD196577 JOZ196577 JYV196577 KIR196577 KSN196577 LCJ196577 LMF196577 LWB196577 MFX196577 MPT196577 MZP196577 NJL196577 NTH196577 ODD196577 OMZ196577 OWV196577 PGR196577 PQN196577 QAJ196577 QKF196577 QUB196577 RDX196577 RNT196577 RXP196577 SHL196577 SRH196577 TBD196577 TKZ196577 TUV196577 UER196577 UON196577 UYJ196577 VIF196577 VSB196577 WBX196577 WLT196577 WVP196577 H262108 JD262113 SZ262113 ACV262113 AMR262113 AWN262113 BGJ262113 BQF262113 CAB262113 CJX262113 CTT262113 DDP262113 DNL262113 DXH262113 EHD262113 EQZ262113 FAV262113 FKR262113 FUN262113 GEJ262113 GOF262113 GYB262113 HHX262113 HRT262113 IBP262113 ILL262113 IVH262113 JFD262113 JOZ262113 JYV262113 KIR262113 KSN262113 LCJ262113 LMF262113 LWB262113 MFX262113 MPT262113 MZP262113 NJL262113 NTH262113 ODD262113 OMZ262113 OWV262113 PGR262113 PQN262113 QAJ262113 QKF262113 QUB262113 RDX262113 RNT262113 RXP262113 SHL262113 SRH262113 TBD262113 TKZ262113 TUV262113 UER262113 UON262113 UYJ262113 VIF262113 VSB262113 WBX262113 WLT262113 WVP262113 H327644 JD327649 SZ327649 ACV327649 AMR327649 AWN327649 BGJ327649 BQF327649 CAB327649 CJX327649 CTT327649 DDP327649 DNL327649 DXH327649 EHD327649 EQZ327649 FAV327649 FKR327649 FUN327649 GEJ327649 GOF327649 GYB327649 HHX327649 HRT327649 IBP327649 ILL327649 IVH327649 JFD327649 JOZ327649 JYV327649 KIR327649 KSN327649 LCJ327649 LMF327649 LWB327649 MFX327649 MPT327649 MZP327649 NJL327649 NTH327649 ODD327649 OMZ327649 OWV327649 PGR327649 PQN327649 QAJ327649 QKF327649 QUB327649 RDX327649 RNT327649 RXP327649 SHL327649 SRH327649 TBD327649 TKZ327649 TUV327649 UER327649 UON327649 UYJ327649 VIF327649 VSB327649 WBX327649 WLT327649 WVP327649 H393180 JD393185 SZ393185 ACV393185 AMR393185 AWN393185 BGJ393185 BQF393185 CAB393185 CJX393185 CTT393185 DDP393185 DNL393185 DXH393185 EHD393185 EQZ393185 FAV393185 FKR393185 FUN393185 GEJ393185 GOF393185 GYB393185 HHX393185 HRT393185 IBP393185 ILL393185 IVH393185 JFD393185 JOZ393185 JYV393185 KIR393185 KSN393185 LCJ393185 LMF393185 LWB393185 MFX393185 MPT393185 MZP393185 NJL393185 NTH393185 ODD393185 OMZ393185 OWV393185 PGR393185 PQN393185 QAJ393185 QKF393185 QUB393185 RDX393185 RNT393185 RXP393185 SHL393185 SRH393185 TBD393185 TKZ393185 TUV393185 UER393185 UON393185 UYJ393185 VIF393185 VSB393185 WBX393185 WLT393185 WVP393185 H458716 JD458721 SZ458721 ACV458721 AMR458721 AWN458721 BGJ458721 BQF458721 CAB458721 CJX458721 CTT458721 DDP458721 DNL458721 DXH458721 EHD458721 EQZ458721 FAV458721 FKR458721 FUN458721 GEJ458721 GOF458721 GYB458721 HHX458721 HRT458721 IBP458721 ILL458721 IVH458721 JFD458721 JOZ458721 JYV458721 KIR458721 KSN458721 LCJ458721 LMF458721 LWB458721 MFX458721 MPT458721 MZP458721 NJL458721 NTH458721 ODD458721 OMZ458721 OWV458721 PGR458721 PQN458721 QAJ458721 QKF458721 QUB458721 RDX458721 RNT458721 RXP458721 SHL458721 SRH458721 TBD458721 TKZ458721 TUV458721 UER458721 UON458721 UYJ458721 VIF458721 VSB458721 WBX458721 WLT458721 WVP458721 H524252 JD524257 SZ524257 ACV524257 AMR524257 AWN524257 BGJ524257 BQF524257 CAB524257 CJX524257 CTT524257 DDP524257 DNL524257 DXH524257 EHD524257 EQZ524257 FAV524257 FKR524257 FUN524257 GEJ524257 GOF524257 GYB524257 HHX524257 HRT524257 IBP524257 ILL524257 IVH524257 JFD524257 JOZ524257 JYV524257 KIR524257 KSN524257 LCJ524257 LMF524257 LWB524257 MFX524257 MPT524257 MZP524257 NJL524257 NTH524257 ODD524257 OMZ524257 OWV524257 PGR524257 PQN524257 QAJ524257 QKF524257 QUB524257 RDX524257 RNT524257 RXP524257 SHL524257 SRH524257 TBD524257 TKZ524257 TUV524257 UER524257 UON524257 UYJ524257 VIF524257 VSB524257 WBX524257 WLT524257 WVP524257 H589788 JD589793 SZ589793 ACV589793 AMR589793 AWN589793 BGJ589793 BQF589793 CAB589793 CJX589793 CTT589793 DDP589793 DNL589793 DXH589793 EHD589793 EQZ589793 FAV589793 FKR589793 FUN589793 GEJ589793 GOF589793 GYB589793 HHX589793 HRT589793 IBP589793 ILL589793 IVH589793 JFD589793 JOZ589793 JYV589793 KIR589793 KSN589793 LCJ589793 LMF589793 LWB589793 MFX589793 MPT589793 MZP589793 NJL589793 NTH589793 ODD589793 OMZ589793 OWV589793 PGR589793 PQN589793 QAJ589793 QKF589793 QUB589793 RDX589793 RNT589793 RXP589793 SHL589793 SRH589793 TBD589793 TKZ589793 TUV589793 UER589793 UON589793 UYJ589793 VIF589793 VSB589793 WBX589793 WLT589793 WVP589793 H655324 JD655329 SZ655329 ACV655329 AMR655329 AWN655329 BGJ655329 BQF655329 CAB655329 CJX655329 CTT655329 DDP655329 DNL655329 DXH655329 EHD655329 EQZ655329 FAV655329 FKR655329 FUN655329 GEJ655329 GOF655329 GYB655329 HHX655329 HRT655329 IBP655329 ILL655329 IVH655329 JFD655329 JOZ655329 JYV655329 KIR655329 KSN655329 LCJ655329 LMF655329 LWB655329 MFX655329 MPT655329 MZP655329 NJL655329 NTH655329 ODD655329 OMZ655329 OWV655329 PGR655329 PQN655329 QAJ655329 QKF655329 QUB655329 RDX655329 RNT655329 RXP655329 SHL655329 SRH655329 TBD655329 TKZ655329 TUV655329 UER655329 UON655329 UYJ655329 VIF655329 VSB655329 WBX655329 WLT655329 WVP655329 H720860 JD720865 SZ720865 ACV720865 AMR720865 AWN720865 BGJ720865 BQF720865 CAB720865 CJX720865 CTT720865 DDP720865 DNL720865 DXH720865 EHD720865 EQZ720865 FAV720865 FKR720865 FUN720865 GEJ720865 GOF720865 GYB720865 HHX720865 HRT720865 IBP720865 ILL720865 IVH720865 JFD720865 JOZ720865 JYV720865 KIR720865 KSN720865 LCJ720865 LMF720865 LWB720865 MFX720865 MPT720865 MZP720865 NJL720865 NTH720865 ODD720865 OMZ720865 OWV720865 PGR720865 PQN720865 QAJ720865 QKF720865 QUB720865 RDX720865 RNT720865 RXP720865 SHL720865 SRH720865 TBD720865 TKZ720865 TUV720865 UER720865 UON720865 UYJ720865 VIF720865 VSB720865 WBX720865 WLT720865 WVP720865 H786396 JD786401 SZ786401 ACV786401 AMR786401 AWN786401 BGJ786401 BQF786401 CAB786401 CJX786401 CTT786401 DDP786401 DNL786401 DXH786401 EHD786401 EQZ786401 FAV786401 FKR786401 FUN786401 GEJ786401 GOF786401 GYB786401 HHX786401 HRT786401 IBP786401 ILL786401 IVH786401 JFD786401 JOZ786401 JYV786401 KIR786401 KSN786401 LCJ786401 LMF786401 LWB786401 MFX786401 MPT786401 MZP786401 NJL786401 NTH786401 ODD786401 OMZ786401 OWV786401 PGR786401 PQN786401 QAJ786401 QKF786401 QUB786401 RDX786401 RNT786401 RXP786401 SHL786401 SRH786401 TBD786401 TKZ786401 TUV786401 UER786401 UON786401 UYJ786401 VIF786401 VSB786401 WBX786401 WLT786401 WVP786401 H851932 JD851937 SZ851937 ACV851937 AMR851937 AWN851937 BGJ851937 BQF851937 CAB851937 CJX851937 CTT851937 DDP851937 DNL851937 DXH851937 EHD851937 EQZ851937 FAV851937 FKR851937 FUN851937 GEJ851937 GOF851937 GYB851937 HHX851937 HRT851937 IBP851937 ILL851937 IVH851937 JFD851937 JOZ851937 JYV851937 KIR851937 KSN851937 LCJ851937 LMF851937 LWB851937 MFX851937 MPT851937 MZP851937 NJL851937 NTH851937 ODD851937 OMZ851937 OWV851937 PGR851937 PQN851937 QAJ851937 QKF851937 QUB851937 RDX851937 RNT851937 RXP851937 SHL851937 SRH851937 TBD851937 TKZ851937 TUV851937 UER851937 UON851937 UYJ851937 VIF851937 VSB851937 WBX851937 WLT851937 WVP851937 H917468 JD917473 SZ917473 ACV917473 AMR917473 AWN917473 BGJ917473 BQF917473 CAB917473 CJX917473 CTT917473 DDP917473 DNL917473 DXH917473 EHD917473 EQZ917473 FAV917473 FKR917473 FUN917473 GEJ917473 GOF917473 GYB917473 HHX917473 HRT917473 IBP917473 ILL917473 IVH917473 JFD917473 JOZ917473 JYV917473 KIR917473 KSN917473 LCJ917473 LMF917473 LWB917473 MFX917473 MPT917473 MZP917473 NJL917473 NTH917473 ODD917473 OMZ917473 OWV917473 PGR917473 PQN917473 QAJ917473 QKF917473 QUB917473 RDX917473 RNT917473 RXP917473 SHL917473 SRH917473 TBD917473 TKZ917473 TUV917473 UER917473 UON917473 UYJ917473 VIF917473 VSB917473 WBX917473 WLT917473 WVP917473 H983004 JD983009 SZ983009 ACV983009 AMR983009 AWN983009 BGJ983009 BQF983009 CAB983009 CJX983009 CTT983009 DDP983009 DNL983009 DXH983009 EHD983009 EQZ983009 FAV983009 FKR983009 FUN983009 GEJ983009 GOF983009 GYB983009 HHX983009 HRT983009 IBP983009 ILL983009 IVH983009 JFD983009 JOZ983009 JYV983009 KIR983009 KSN983009 LCJ983009 LMF983009 LWB983009 MFX983009 MPT983009 MZP983009 NJL983009 NTH983009 ODD983009 OMZ983009 OWV983009 PGR983009 PQN983009 QAJ983009 QKF983009 QUB983009 RDX983009 RNT983009 RXP983009 SHL983009 SRH983009 TBD983009 TKZ983009 TUV983009 UER983009 UON983009 UYJ983009 VIF983009 VSB983009 WBX983009 WLT983009" xr:uid="{6373B2BC-4670-4B1A-A77D-AD0B9C2BD34D}">
      <formula1>#REF!</formula1>
    </dataValidation>
    <dataValidation type="list" allowBlank="1" showInputMessage="1" showErrorMessage="1" sqref="C65528 IY65527 SU65527 ACQ65527 AMM65527 AWI65527 BGE65527 BQA65527 BZW65527 CJS65527 CTO65527 DDK65527 DNG65527 DXC65527 EGY65527 EQU65527 FAQ65527 FKM65527 FUI65527 GEE65527 GOA65527 GXW65527 HHS65527 HRO65527 IBK65527 ILG65527 IVC65527 JEY65527 JOU65527 JYQ65527 KIM65527 KSI65527 LCE65527 LMA65527 LVW65527 MFS65527 MPO65527 MZK65527 NJG65527 NTC65527 OCY65527 OMU65527 OWQ65527 PGM65527 PQI65527 QAE65527 QKA65527 QTW65527 RDS65527 RNO65527 RXK65527 SHG65527 SRC65527 TAY65527 TKU65527 TUQ65527 UEM65527 UOI65527 UYE65527 VIA65527 VRW65527 WBS65527 WLO65527 WVK65527 C131064 IY131063 SU131063 ACQ131063 AMM131063 AWI131063 BGE131063 BQA131063 BZW131063 CJS131063 CTO131063 DDK131063 DNG131063 DXC131063 EGY131063 EQU131063 FAQ131063 FKM131063 FUI131063 GEE131063 GOA131063 GXW131063 HHS131063 HRO131063 IBK131063 ILG131063 IVC131063 JEY131063 JOU131063 JYQ131063 KIM131063 KSI131063 LCE131063 LMA131063 LVW131063 MFS131063 MPO131063 MZK131063 NJG131063 NTC131063 OCY131063 OMU131063 OWQ131063 PGM131063 PQI131063 QAE131063 QKA131063 QTW131063 RDS131063 RNO131063 RXK131063 SHG131063 SRC131063 TAY131063 TKU131063 TUQ131063 UEM131063 UOI131063 UYE131063 VIA131063 VRW131063 WBS131063 WLO131063 WVK131063 C196600 IY196599 SU196599 ACQ196599 AMM196599 AWI196599 BGE196599 BQA196599 BZW196599 CJS196599 CTO196599 DDK196599 DNG196599 DXC196599 EGY196599 EQU196599 FAQ196599 FKM196599 FUI196599 GEE196599 GOA196599 GXW196599 HHS196599 HRO196599 IBK196599 ILG196599 IVC196599 JEY196599 JOU196599 JYQ196599 KIM196599 KSI196599 LCE196599 LMA196599 LVW196599 MFS196599 MPO196599 MZK196599 NJG196599 NTC196599 OCY196599 OMU196599 OWQ196599 PGM196599 PQI196599 QAE196599 QKA196599 QTW196599 RDS196599 RNO196599 RXK196599 SHG196599 SRC196599 TAY196599 TKU196599 TUQ196599 UEM196599 UOI196599 UYE196599 VIA196599 VRW196599 WBS196599 WLO196599 WVK196599 C262136 IY262135 SU262135 ACQ262135 AMM262135 AWI262135 BGE262135 BQA262135 BZW262135 CJS262135 CTO262135 DDK262135 DNG262135 DXC262135 EGY262135 EQU262135 FAQ262135 FKM262135 FUI262135 GEE262135 GOA262135 GXW262135 HHS262135 HRO262135 IBK262135 ILG262135 IVC262135 JEY262135 JOU262135 JYQ262135 KIM262135 KSI262135 LCE262135 LMA262135 LVW262135 MFS262135 MPO262135 MZK262135 NJG262135 NTC262135 OCY262135 OMU262135 OWQ262135 PGM262135 PQI262135 QAE262135 QKA262135 QTW262135 RDS262135 RNO262135 RXK262135 SHG262135 SRC262135 TAY262135 TKU262135 TUQ262135 UEM262135 UOI262135 UYE262135 VIA262135 VRW262135 WBS262135 WLO262135 WVK262135 C327672 IY327671 SU327671 ACQ327671 AMM327671 AWI327671 BGE327671 BQA327671 BZW327671 CJS327671 CTO327671 DDK327671 DNG327671 DXC327671 EGY327671 EQU327671 FAQ327671 FKM327671 FUI327671 GEE327671 GOA327671 GXW327671 HHS327671 HRO327671 IBK327671 ILG327671 IVC327671 JEY327671 JOU327671 JYQ327671 KIM327671 KSI327671 LCE327671 LMA327671 LVW327671 MFS327671 MPO327671 MZK327671 NJG327671 NTC327671 OCY327671 OMU327671 OWQ327671 PGM327671 PQI327671 QAE327671 QKA327671 QTW327671 RDS327671 RNO327671 RXK327671 SHG327671 SRC327671 TAY327671 TKU327671 TUQ327671 UEM327671 UOI327671 UYE327671 VIA327671 VRW327671 WBS327671 WLO327671 WVK327671 C393208 IY393207 SU393207 ACQ393207 AMM393207 AWI393207 BGE393207 BQA393207 BZW393207 CJS393207 CTO393207 DDK393207 DNG393207 DXC393207 EGY393207 EQU393207 FAQ393207 FKM393207 FUI393207 GEE393207 GOA393207 GXW393207 HHS393207 HRO393207 IBK393207 ILG393207 IVC393207 JEY393207 JOU393207 JYQ393207 KIM393207 KSI393207 LCE393207 LMA393207 LVW393207 MFS393207 MPO393207 MZK393207 NJG393207 NTC393207 OCY393207 OMU393207 OWQ393207 PGM393207 PQI393207 QAE393207 QKA393207 QTW393207 RDS393207 RNO393207 RXK393207 SHG393207 SRC393207 TAY393207 TKU393207 TUQ393207 UEM393207 UOI393207 UYE393207 VIA393207 VRW393207 WBS393207 WLO393207 WVK393207 C458744 IY458743 SU458743 ACQ458743 AMM458743 AWI458743 BGE458743 BQA458743 BZW458743 CJS458743 CTO458743 DDK458743 DNG458743 DXC458743 EGY458743 EQU458743 FAQ458743 FKM458743 FUI458743 GEE458743 GOA458743 GXW458743 HHS458743 HRO458743 IBK458743 ILG458743 IVC458743 JEY458743 JOU458743 JYQ458743 KIM458743 KSI458743 LCE458743 LMA458743 LVW458743 MFS458743 MPO458743 MZK458743 NJG458743 NTC458743 OCY458743 OMU458743 OWQ458743 PGM458743 PQI458743 QAE458743 QKA458743 QTW458743 RDS458743 RNO458743 RXK458743 SHG458743 SRC458743 TAY458743 TKU458743 TUQ458743 UEM458743 UOI458743 UYE458743 VIA458743 VRW458743 WBS458743 WLO458743 WVK458743 C524280 IY524279 SU524279 ACQ524279 AMM524279 AWI524279 BGE524279 BQA524279 BZW524279 CJS524279 CTO524279 DDK524279 DNG524279 DXC524279 EGY524279 EQU524279 FAQ524279 FKM524279 FUI524279 GEE524279 GOA524279 GXW524279 HHS524279 HRO524279 IBK524279 ILG524279 IVC524279 JEY524279 JOU524279 JYQ524279 KIM524279 KSI524279 LCE524279 LMA524279 LVW524279 MFS524279 MPO524279 MZK524279 NJG524279 NTC524279 OCY524279 OMU524279 OWQ524279 PGM524279 PQI524279 QAE524279 QKA524279 QTW524279 RDS524279 RNO524279 RXK524279 SHG524279 SRC524279 TAY524279 TKU524279 TUQ524279 UEM524279 UOI524279 UYE524279 VIA524279 VRW524279 WBS524279 WLO524279 WVK524279 C589816 IY589815 SU589815 ACQ589815 AMM589815 AWI589815 BGE589815 BQA589815 BZW589815 CJS589815 CTO589815 DDK589815 DNG589815 DXC589815 EGY589815 EQU589815 FAQ589815 FKM589815 FUI589815 GEE589815 GOA589815 GXW589815 HHS589815 HRO589815 IBK589815 ILG589815 IVC589815 JEY589815 JOU589815 JYQ589815 KIM589815 KSI589815 LCE589815 LMA589815 LVW589815 MFS589815 MPO589815 MZK589815 NJG589815 NTC589815 OCY589815 OMU589815 OWQ589815 PGM589815 PQI589815 QAE589815 QKA589815 QTW589815 RDS589815 RNO589815 RXK589815 SHG589815 SRC589815 TAY589815 TKU589815 TUQ589815 UEM589815 UOI589815 UYE589815 VIA589815 VRW589815 WBS589815 WLO589815 WVK589815 C655352 IY655351 SU655351 ACQ655351 AMM655351 AWI655351 BGE655351 BQA655351 BZW655351 CJS655351 CTO655351 DDK655351 DNG655351 DXC655351 EGY655351 EQU655351 FAQ655351 FKM655351 FUI655351 GEE655351 GOA655351 GXW655351 HHS655351 HRO655351 IBK655351 ILG655351 IVC655351 JEY655351 JOU655351 JYQ655351 KIM655351 KSI655351 LCE655351 LMA655351 LVW655351 MFS655351 MPO655351 MZK655351 NJG655351 NTC655351 OCY655351 OMU655351 OWQ655351 PGM655351 PQI655351 QAE655351 QKA655351 QTW655351 RDS655351 RNO655351 RXK655351 SHG655351 SRC655351 TAY655351 TKU655351 TUQ655351 UEM655351 UOI655351 UYE655351 VIA655351 VRW655351 WBS655351 WLO655351 WVK655351 C720888 IY720887 SU720887 ACQ720887 AMM720887 AWI720887 BGE720887 BQA720887 BZW720887 CJS720887 CTO720887 DDK720887 DNG720887 DXC720887 EGY720887 EQU720887 FAQ720887 FKM720887 FUI720887 GEE720887 GOA720887 GXW720887 HHS720887 HRO720887 IBK720887 ILG720887 IVC720887 JEY720887 JOU720887 JYQ720887 KIM720887 KSI720887 LCE720887 LMA720887 LVW720887 MFS720887 MPO720887 MZK720887 NJG720887 NTC720887 OCY720887 OMU720887 OWQ720887 PGM720887 PQI720887 QAE720887 QKA720887 QTW720887 RDS720887 RNO720887 RXK720887 SHG720887 SRC720887 TAY720887 TKU720887 TUQ720887 UEM720887 UOI720887 UYE720887 VIA720887 VRW720887 WBS720887 WLO720887 WVK720887 C786424 IY786423 SU786423 ACQ786423 AMM786423 AWI786423 BGE786423 BQA786423 BZW786423 CJS786423 CTO786423 DDK786423 DNG786423 DXC786423 EGY786423 EQU786423 FAQ786423 FKM786423 FUI786423 GEE786423 GOA786423 GXW786423 HHS786423 HRO786423 IBK786423 ILG786423 IVC786423 JEY786423 JOU786423 JYQ786423 KIM786423 KSI786423 LCE786423 LMA786423 LVW786423 MFS786423 MPO786423 MZK786423 NJG786423 NTC786423 OCY786423 OMU786423 OWQ786423 PGM786423 PQI786423 QAE786423 QKA786423 QTW786423 RDS786423 RNO786423 RXK786423 SHG786423 SRC786423 TAY786423 TKU786423 TUQ786423 UEM786423 UOI786423 UYE786423 VIA786423 VRW786423 WBS786423 WLO786423 WVK786423 C851960 IY851959 SU851959 ACQ851959 AMM851959 AWI851959 BGE851959 BQA851959 BZW851959 CJS851959 CTO851959 DDK851959 DNG851959 DXC851959 EGY851959 EQU851959 FAQ851959 FKM851959 FUI851959 GEE851959 GOA851959 GXW851959 HHS851959 HRO851959 IBK851959 ILG851959 IVC851959 JEY851959 JOU851959 JYQ851959 KIM851959 KSI851959 LCE851959 LMA851959 LVW851959 MFS851959 MPO851959 MZK851959 NJG851959 NTC851959 OCY851959 OMU851959 OWQ851959 PGM851959 PQI851959 QAE851959 QKA851959 QTW851959 RDS851959 RNO851959 RXK851959 SHG851959 SRC851959 TAY851959 TKU851959 TUQ851959 UEM851959 UOI851959 UYE851959 VIA851959 VRW851959 WBS851959 WLO851959 WVK851959 C917496 IY917495 SU917495 ACQ917495 AMM917495 AWI917495 BGE917495 BQA917495 BZW917495 CJS917495 CTO917495 DDK917495 DNG917495 DXC917495 EGY917495 EQU917495 FAQ917495 FKM917495 FUI917495 GEE917495 GOA917495 GXW917495 HHS917495 HRO917495 IBK917495 ILG917495 IVC917495 JEY917495 JOU917495 JYQ917495 KIM917495 KSI917495 LCE917495 LMA917495 LVW917495 MFS917495 MPO917495 MZK917495 NJG917495 NTC917495 OCY917495 OMU917495 OWQ917495 PGM917495 PQI917495 QAE917495 QKA917495 QTW917495 RDS917495 RNO917495 RXK917495 SHG917495 SRC917495 TAY917495 TKU917495 TUQ917495 UEM917495 UOI917495 UYE917495 VIA917495 VRW917495 WBS917495 WLO917495 WVK917495 C983032 IY983031 SU983031 ACQ983031 AMM983031 AWI983031 BGE983031 BQA983031 BZW983031 CJS983031 CTO983031 DDK983031 DNG983031 DXC983031 EGY983031 EQU983031 FAQ983031 FKM983031 FUI983031 GEE983031 GOA983031 GXW983031 HHS983031 HRO983031 IBK983031 ILG983031 IVC983031 JEY983031 JOU983031 JYQ983031 KIM983031 KSI983031 LCE983031 LMA983031 LVW983031 MFS983031 MPO983031 MZK983031 NJG983031 NTC983031 OCY983031 OMU983031 OWQ983031 PGM983031 PQI983031 QAE983031 QKA983031 QTW983031 RDS983031 RNO983031 RXK983031 SHG983031 SRC983031 TAY983031 TKU983031 TUQ983031 UEM983031 UOI983031 UYE983031 VIA983031 VRW983031 WBS983031 WLO983031 WVK983031" xr:uid="{B8E330F0-8DAA-402E-9578-5A5FAE4FE51F}">
      <formula1>"construction &amp; buyer assistance, buyer assistance only, construction only"</formula1>
    </dataValidation>
    <dataValidation type="list" allowBlank="1" showInputMessage="1" showErrorMessage="1" sqref="C65523 IY65522 SU65522 ACQ65522 AMM65522 AWI65522 BGE65522 BQA65522 BZW65522 CJS65522 CTO65522 DDK65522 DNG65522 DXC65522 EGY65522 EQU65522 FAQ65522 FKM65522 FUI65522 GEE65522 GOA65522 GXW65522 HHS65522 HRO65522 IBK65522 ILG65522 IVC65522 JEY65522 JOU65522 JYQ65522 KIM65522 KSI65522 LCE65522 LMA65522 LVW65522 MFS65522 MPO65522 MZK65522 NJG65522 NTC65522 OCY65522 OMU65522 OWQ65522 PGM65522 PQI65522 QAE65522 QKA65522 QTW65522 RDS65522 RNO65522 RXK65522 SHG65522 SRC65522 TAY65522 TKU65522 TUQ65522 UEM65522 UOI65522 UYE65522 VIA65522 VRW65522 WBS65522 WLO65522 WVK65522 C131059 IY131058 SU131058 ACQ131058 AMM131058 AWI131058 BGE131058 BQA131058 BZW131058 CJS131058 CTO131058 DDK131058 DNG131058 DXC131058 EGY131058 EQU131058 FAQ131058 FKM131058 FUI131058 GEE131058 GOA131058 GXW131058 HHS131058 HRO131058 IBK131058 ILG131058 IVC131058 JEY131058 JOU131058 JYQ131058 KIM131058 KSI131058 LCE131058 LMA131058 LVW131058 MFS131058 MPO131058 MZK131058 NJG131058 NTC131058 OCY131058 OMU131058 OWQ131058 PGM131058 PQI131058 QAE131058 QKA131058 QTW131058 RDS131058 RNO131058 RXK131058 SHG131058 SRC131058 TAY131058 TKU131058 TUQ131058 UEM131058 UOI131058 UYE131058 VIA131058 VRW131058 WBS131058 WLO131058 WVK131058 C196595 IY196594 SU196594 ACQ196594 AMM196594 AWI196594 BGE196594 BQA196594 BZW196594 CJS196594 CTO196594 DDK196594 DNG196594 DXC196594 EGY196594 EQU196594 FAQ196594 FKM196594 FUI196594 GEE196594 GOA196594 GXW196594 HHS196594 HRO196594 IBK196594 ILG196594 IVC196594 JEY196594 JOU196594 JYQ196594 KIM196594 KSI196594 LCE196594 LMA196594 LVW196594 MFS196594 MPO196594 MZK196594 NJG196594 NTC196594 OCY196594 OMU196594 OWQ196594 PGM196594 PQI196594 QAE196594 QKA196594 QTW196594 RDS196594 RNO196594 RXK196594 SHG196594 SRC196594 TAY196594 TKU196594 TUQ196594 UEM196594 UOI196594 UYE196594 VIA196594 VRW196594 WBS196594 WLO196594 WVK196594 C262131 IY262130 SU262130 ACQ262130 AMM262130 AWI262130 BGE262130 BQA262130 BZW262130 CJS262130 CTO262130 DDK262130 DNG262130 DXC262130 EGY262130 EQU262130 FAQ262130 FKM262130 FUI262130 GEE262130 GOA262130 GXW262130 HHS262130 HRO262130 IBK262130 ILG262130 IVC262130 JEY262130 JOU262130 JYQ262130 KIM262130 KSI262130 LCE262130 LMA262130 LVW262130 MFS262130 MPO262130 MZK262130 NJG262130 NTC262130 OCY262130 OMU262130 OWQ262130 PGM262130 PQI262130 QAE262130 QKA262130 QTW262130 RDS262130 RNO262130 RXK262130 SHG262130 SRC262130 TAY262130 TKU262130 TUQ262130 UEM262130 UOI262130 UYE262130 VIA262130 VRW262130 WBS262130 WLO262130 WVK262130 C327667 IY327666 SU327666 ACQ327666 AMM327666 AWI327666 BGE327666 BQA327666 BZW327666 CJS327666 CTO327666 DDK327666 DNG327666 DXC327666 EGY327666 EQU327666 FAQ327666 FKM327666 FUI327666 GEE327666 GOA327666 GXW327666 HHS327666 HRO327666 IBK327666 ILG327666 IVC327666 JEY327666 JOU327666 JYQ327666 KIM327666 KSI327666 LCE327666 LMA327666 LVW327666 MFS327666 MPO327666 MZK327666 NJG327666 NTC327666 OCY327666 OMU327666 OWQ327666 PGM327666 PQI327666 QAE327666 QKA327666 QTW327666 RDS327666 RNO327666 RXK327666 SHG327666 SRC327666 TAY327666 TKU327666 TUQ327666 UEM327666 UOI327666 UYE327666 VIA327666 VRW327666 WBS327666 WLO327666 WVK327666 C393203 IY393202 SU393202 ACQ393202 AMM393202 AWI393202 BGE393202 BQA393202 BZW393202 CJS393202 CTO393202 DDK393202 DNG393202 DXC393202 EGY393202 EQU393202 FAQ393202 FKM393202 FUI393202 GEE393202 GOA393202 GXW393202 HHS393202 HRO393202 IBK393202 ILG393202 IVC393202 JEY393202 JOU393202 JYQ393202 KIM393202 KSI393202 LCE393202 LMA393202 LVW393202 MFS393202 MPO393202 MZK393202 NJG393202 NTC393202 OCY393202 OMU393202 OWQ393202 PGM393202 PQI393202 QAE393202 QKA393202 QTW393202 RDS393202 RNO393202 RXK393202 SHG393202 SRC393202 TAY393202 TKU393202 TUQ393202 UEM393202 UOI393202 UYE393202 VIA393202 VRW393202 WBS393202 WLO393202 WVK393202 C458739 IY458738 SU458738 ACQ458738 AMM458738 AWI458738 BGE458738 BQA458738 BZW458738 CJS458738 CTO458738 DDK458738 DNG458738 DXC458738 EGY458738 EQU458738 FAQ458738 FKM458738 FUI458738 GEE458738 GOA458738 GXW458738 HHS458738 HRO458738 IBK458738 ILG458738 IVC458738 JEY458738 JOU458738 JYQ458738 KIM458738 KSI458738 LCE458738 LMA458738 LVW458738 MFS458738 MPO458738 MZK458738 NJG458738 NTC458738 OCY458738 OMU458738 OWQ458738 PGM458738 PQI458738 QAE458738 QKA458738 QTW458738 RDS458738 RNO458738 RXK458738 SHG458738 SRC458738 TAY458738 TKU458738 TUQ458738 UEM458738 UOI458738 UYE458738 VIA458738 VRW458738 WBS458738 WLO458738 WVK458738 C524275 IY524274 SU524274 ACQ524274 AMM524274 AWI524274 BGE524274 BQA524274 BZW524274 CJS524274 CTO524274 DDK524274 DNG524274 DXC524274 EGY524274 EQU524274 FAQ524274 FKM524274 FUI524274 GEE524274 GOA524274 GXW524274 HHS524274 HRO524274 IBK524274 ILG524274 IVC524274 JEY524274 JOU524274 JYQ524274 KIM524274 KSI524274 LCE524274 LMA524274 LVW524274 MFS524274 MPO524274 MZK524274 NJG524274 NTC524274 OCY524274 OMU524274 OWQ524274 PGM524274 PQI524274 QAE524274 QKA524274 QTW524274 RDS524274 RNO524274 RXK524274 SHG524274 SRC524274 TAY524274 TKU524274 TUQ524274 UEM524274 UOI524274 UYE524274 VIA524274 VRW524274 WBS524274 WLO524274 WVK524274 C589811 IY589810 SU589810 ACQ589810 AMM589810 AWI589810 BGE589810 BQA589810 BZW589810 CJS589810 CTO589810 DDK589810 DNG589810 DXC589810 EGY589810 EQU589810 FAQ589810 FKM589810 FUI589810 GEE589810 GOA589810 GXW589810 HHS589810 HRO589810 IBK589810 ILG589810 IVC589810 JEY589810 JOU589810 JYQ589810 KIM589810 KSI589810 LCE589810 LMA589810 LVW589810 MFS589810 MPO589810 MZK589810 NJG589810 NTC589810 OCY589810 OMU589810 OWQ589810 PGM589810 PQI589810 QAE589810 QKA589810 QTW589810 RDS589810 RNO589810 RXK589810 SHG589810 SRC589810 TAY589810 TKU589810 TUQ589810 UEM589810 UOI589810 UYE589810 VIA589810 VRW589810 WBS589810 WLO589810 WVK589810 C655347 IY655346 SU655346 ACQ655346 AMM655346 AWI655346 BGE655346 BQA655346 BZW655346 CJS655346 CTO655346 DDK655346 DNG655346 DXC655346 EGY655346 EQU655346 FAQ655346 FKM655346 FUI655346 GEE655346 GOA655346 GXW655346 HHS655346 HRO655346 IBK655346 ILG655346 IVC655346 JEY655346 JOU655346 JYQ655346 KIM655346 KSI655346 LCE655346 LMA655346 LVW655346 MFS655346 MPO655346 MZK655346 NJG655346 NTC655346 OCY655346 OMU655346 OWQ655346 PGM655346 PQI655346 QAE655346 QKA655346 QTW655346 RDS655346 RNO655346 RXK655346 SHG655346 SRC655346 TAY655346 TKU655346 TUQ655346 UEM655346 UOI655346 UYE655346 VIA655346 VRW655346 WBS655346 WLO655346 WVK655346 C720883 IY720882 SU720882 ACQ720882 AMM720882 AWI720882 BGE720882 BQA720882 BZW720882 CJS720882 CTO720882 DDK720882 DNG720882 DXC720882 EGY720882 EQU720882 FAQ720882 FKM720882 FUI720882 GEE720882 GOA720882 GXW720882 HHS720882 HRO720882 IBK720882 ILG720882 IVC720882 JEY720882 JOU720882 JYQ720882 KIM720882 KSI720882 LCE720882 LMA720882 LVW720882 MFS720882 MPO720882 MZK720882 NJG720882 NTC720882 OCY720882 OMU720882 OWQ720882 PGM720882 PQI720882 QAE720882 QKA720882 QTW720882 RDS720882 RNO720882 RXK720882 SHG720882 SRC720882 TAY720882 TKU720882 TUQ720882 UEM720882 UOI720882 UYE720882 VIA720882 VRW720882 WBS720882 WLO720882 WVK720882 C786419 IY786418 SU786418 ACQ786418 AMM786418 AWI786418 BGE786418 BQA786418 BZW786418 CJS786418 CTO786418 DDK786418 DNG786418 DXC786418 EGY786418 EQU786418 FAQ786418 FKM786418 FUI786418 GEE786418 GOA786418 GXW786418 HHS786418 HRO786418 IBK786418 ILG786418 IVC786418 JEY786418 JOU786418 JYQ786418 KIM786418 KSI786418 LCE786418 LMA786418 LVW786418 MFS786418 MPO786418 MZK786418 NJG786418 NTC786418 OCY786418 OMU786418 OWQ786418 PGM786418 PQI786418 QAE786418 QKA786418 QTW786418 RDS786418 RNO786418 RXK786418 SHG786418 SRC786418 TAY786418 TKU786418 TUQ786418 UEM786418 UOI786418 UYE786418 VIA786418 VRW786418 WBS786418 WLO786418 WVK786418 C851955 IY851954 SU851954 ACQ851954 AMM851954 AWI851954 BGE851954 BQA851954 BZW851954 CJS851954 CTO851954 DDK851954 DNG851954 DXC851954 EGY851954 EQU851954 FAQ851954 FKM851954 FUI851954 GEE851954 GOA851954 GXW851954 HHS851954 HRO851954 IBK851954 ILG851954 IVC851954 JEY851954 JOU851954 JYQ851954 KIM851954 KSI851954 LCE851954 LMA851954 LVW851954 MFS851954 MPO851954 MZK851954 NJG851954 NTC851954 OCY851954 OMU851954 OWQ851954 PGM851954 PQI851954 QAE851954 QKA851954 QTW851954 RDS851954 RNO851954 RXK851954 SHG851954 SRC851954 TAY851954 TKU851954 TUQ851954 UEM851954 UOI851954 UYE851954 VIA851954 VRW851954 WBS851954 WLO851954 WVK851954 C917491 IY917490 SU917490 ACQ917490 AMM917490 AWI917490 BGE917490 BQA917490 BZW917490 CJS917490 CTO917490 DDK917490 DNG917490 DXC917490 EGY917490 EQU917490 FAQ917490 FKM917490 FUI917490 GEE917490 GOA917490 GXW917490 HHS917490 HRO917490 IBK917490 ILG917490 IVC917490 JEY917490 JOU917490 JYQ917490 KIM917490 KSI917490 LCE917490 LMA917490 LVW917490 MFS917490 MPO917490 MZK917490 NJG917490 NTC917490 OCY917490 OMU917490 OWQ917490 PGM917490 PQI917490 QAE917490 QKA917490 QTW917490 RDS917490 RNO917490 RXK917490 SHG917490 SRC917490 TAY917490 TKU917490 TUQ917490 UEM917490 UOI917490 UYE917490 VIA917490 VRW917490 WBS917490 WLO917490 WVK917490 C983027 IY983026 SU983026 ACQ983026 AMM983026 AWI983026 BGE983026 BQA983026 BZW983026 CJS983026 CTO983026 DDK983026 DNG983026 DXC983026 EGY983026 EQU983026 FAQ983026 FKM983026 FUI983026 GEE983026 GOA983026 GXW983026 HHS983026 HRO983026 IBK983026 ILG983026 IVC983026 JEY983026 JOU983026 JYQ983026 KIM983026 KSI983026 LCE983026 LMA983026 LVW983026 MFS983026 MPO983026 MZK983026 NJG983026 NTC983026 OCY983026 OMU983026 OWQ983026 PGM983026 PQI983026 QAE983026 QKA983026 QTW983026 RDS983026 RNO983026 RXK983026 SHG983026 SRC983026 TAY983026 TKU983026 TUQ983026 UEM983026 UOI983026 UYE983026 VIA983026 VRW983026 WBS983026 WLO983026 WVK983026" xr:uid="{B85D38F8-F55D-4532-903B-072350DF76CD}">
      <formula1>"501c3, Other Nonprofit, Limited Partnership, LLC, Unknown"</formula1>
    </dataValidation>
    <dataValidation type="list" allowBlank="1" showInputMessage="1" showErrorMessage="1" sqref="I65499:I65501 JE65504:JE65506 TA65504:TA65506 ACW65504:ACW65506 AMS65504:AMS65506 AWO65504:AWO65506 BGK65504:BGK65506 BQG65504:BQG65506 CAC65504:CAC65506 CJY65504:CJY65506 CTU65504:CTU65506 DDQ65504:DDQ65506 DNM65504:DNM65506 DXI65504:DXI65506 EHE65504:EHE65506 ERA65504:ERA65506 FAW65504:FAW65506 FKS65504:FKS65506 FUO65504:FUO65506 GEK65504:GEK65506 GOG65504:GOG65506 GYC65504:GYC65506 HHY65504:HHY65506 HRU65504:HRU65506 IBQ65504:IBQ65506 ILM65504:ILM65506 IVI65504:IVI65506 JFE65504:JFE65506 JPA65504:JPA65506 JYW65504:JYW65506 KIS65504:KIS65506 KSO65504:KSO65506 LCK65504:LCK65506 LMG65504:LMG65506 LWC65504:LWC65506 MFY65504:MFY65506 MPU65504:MPU65506 MZQ65504:MZQ65506 NJM65504:NJM65506 NTI65504:NTI65506 ODE65504:ODE65506 ONA65504:ONA65506 OWW65504:OWW65506 PGS65504:PGS65506 PQO65504:PQO65506 QAK65504:QAK65506 QKG65504:QKG65506 QUC65504:QUC65506 RDY65504:RDY65506 RNU65504:RNU65506 RXQ65504:RXQ65506 SHM65504:SHM65506 SRI65504:SRI65506 TBE65504:TBE65506 TLA65504:TLA65506 TUW65504:TUW65506 UES65504:UES65506 UOO65504:UOO65506 UYK65504:UYK65506 VIG65504:VIG65506 VSC65504:VSC65506 WBY65504:WBY65506 WLU65504:WLU65506 WVQ65504:WVQ65506 I131035:I131037 JE131040:JE131042 TA131040:TA131042 ACW131040:ACW131042 AMS131040:AMS131042 AWO131040:AWO131042 BGK131040:BGK131042 BQG131040:BQG131042 CAC131040:CAC131042 CJY131040:CJY131042 CTU131040:CTU131042 DDQ131040:DDQ131042 DNM131040:DNM131042 DXI131040:DXI131042 EHE131040:EHE131042 ERA131040:ERA131042 FAW131040:FAW131042 FKS131040:FKS131042 FUO131040:FUO131042 GEK131040:GEK131042 GOG131040:GOG131042 GYC131040:GYC131042 HHY131040:HHY131042 HRU131040:HRU131042 IBQ131040:IBQ131042 ILM131040:ILM131042 IVI131040:IVI131042 JFE131040:JFE131042 JPA131040:JPA131042 JYW131040:JYW131042 KIS131040:KIS131042 KSO131040:KSO131042 LCK131040:LCK131042 LMG131040:LMG131042 LWC131040:LWC131042 MFY131040:MFY131042 MPU131040:MPU131042 MZQ131040:MZQ131042 NJM131040:NJM131042 NTI131040:NTI131042 ODE131040:ODE131042 ONA131040:ONA131042 OWW131040:OWW131042 PGS131040:PGS131042 PQO131040:PQO131042 QAK131040:QAK131042 QKG131040:QKG131042 QUC131040:QUC131042 RDY131040:RDY131042 RNU131040:RNU131042 RXQ131040:RXQ131042 SHM131040:SHM131042 SRI131040:SRI131042 TBE131040:TBE131042 TLA131040:TLA131042 TUW131040:TUW131042 UES131040:UES131042 UOO131040:UOO131042 UYK131040:UYK131042 VIG131040:VIG131042 VSC131040:VSC131042 WBY131040:WBY131042 WLU131040:WLU131042 WVQ131040:WVQ131042 I196571:I196573 JE196576:JE196578 TA196576:TA196578 ACW196576:ACW196578 AMS196576:AMS196578 AWO196576:AWO196578 BGK196576:BGK196578 BQG196576:BQG196578 CAC196576:CAC196578 CJY196576:CJY196578 CTU196576:CTU196578 DDQ196576:DDQ196578 DNM196576:DNM196578 DXI196576:DXI196578 EHE196576:EHE196578 ERA196576:ERA196578 FAW196576:FAW196578 FKS196576:FKS196578 FUO196576:FUO196578 GEK196576:GEK196578 GOG196576:GOG196578 GYC196576:GYC196578 HHY196576:HHY196578 HRU196576:HRU196578 IBQ196576:IBQ196578 ILM196576:ILM196578 IVI196576:IVI196578 JFE196576:JFE196578 JPA196576:JPA196578 JYW196576:JYW196578 KIS196576:KIS196578 KSO196576:KSO196578 LCK196576:LCK196578 LMG196576:LMG196578 LWC196576:LWC196578 MFY196576:MFY196578 MPU196576:MPU196578 MZQ196576:MZQ196578 NJM196576:NJM196578 NTI196576:NTI196578 ODE196576:ODE196578 ONA196576:ONA196578 OWW196576:OWW196578 PGS196576:PGS196578 PQO196576:PQO196578 QAK196576:QAK196578 QKG196576:QKG196578 QUC196576:QUC196578 RDY196576:RDY196578 RNU196576:RNU196578 RXQ196576:RXQ196578 SHM196576:SHM196578 SRI196576:SRI196578 TBE196576:TBE196578 TLA196576:TLA196578 TUW196576:TUW196578 UES196576:UES196578 UOO196576:UOO196578 UYK196576:UYK196578 VIG196576:VIG196578 VSC196576:VSC196578 WBY196576:WBY196578 WLU196576:WLU196578 WVQ196576:WVQ196578 I262107:I262109 JE262112:JE262114 TA262112:TA262114 ACW262112:ACW262114 AMS262112:AMS262114 AWO262112:AWO262114 BGK262112:BGK262114 BQG262112:BQG262114 CAC262112:CAC262114 CJY262112:CJY262114 CTU262112:CTU262114 DDQ262112:DDQ262114 DNM262112:DNM262114 DXI262112:DXI262114 EHE262112:EHE262114 ERA262112:ERA262114 FAW262112:FAW262114 FKS262112:FKS262114 FUO262112:FUO262114 GEK262112:GEK262114 GOG262112:GOG262114 GYC262112:GYC262114 HHY262112:HHY262114 HRU262112:HRU262114 IBQ262112:IBQ262114 ILM262112:ILM262114 IVI262112:IVI262114 JFE262112:JFE262114 JPA262112:JPA262114 JYW262112:JYW262114 KIS262112:KIS262114 KSO262112:KSO262114 LCK262112:LCK262114 LMG262112:LMG262114 LWC262112:LWC262114 MFY262112:MFY262114 MPU262112:MPU262114 MZQ262112:MZQ262114 NJM262112:NJM262114 NTI262112:NTI262114 ODE262112:ODE262114 ONA262112:ONA262114 OWW262112:OWW262114 PGS262112:PGS262114 PQO262112:PQO262114 QAK262112:QAK262114 QKG262112:QKG262114 QUC262112:QUC262114 RDY262112:RDY262114 RNU262112:RNU262114 RXQ262112:RXQ262114 SHM262112:SHM262114 SRI262112:SRI262114 TBE262112:TBE262114 TLA262112:TLA262114 TUW262112:TUW262114 UES262112:UES262114 UOO262112:UOO262114 UYK262112:UYK262114 VIG262112:VIG262114 VSC262112:VSC262114 WBY262112:WBY262114 WLU262112:WLU262114 WVQ262112:WVQ262114 I327643:I327645 JE327648:JE327650 TA327648:TA327650 ACW327648:ACW327650 AMS327648:AMS327650 AWO327648:AWO327650 BGK327648:BGK327650 BQG327648:BQG327650 CAC327648:CAC327650 CJY327648:CJY327650 CTU327648:CTU327650 DDQ327648:DDQ327650 DNM327648:DNM327650 DXI327648:DXI327650 EHE327648:EHE327650 ERA327648:ERA327650 FAW327648:FAW327650 FKS327648:FKS327650 FUO327648:FUO327650 GEK327648:GEK327650 GOG327648:GOG327650 GYC327648:GYC327650 HHY327648:HHY327650 HRU327648:HRU327650 IBQ327648:IBQ327650 ILM327648:ILM327650 IVI327648:IVI327650 JFE327648:JFE327650 JPA327648:JPA327650 JYW327648:JYW327650 KIS327648:KIS327650 KSO327648:KSO327650 LCK327648:LCK327650 LMG327648:LMG327650 LWC327648:LWC327650 MFY327648:MFY327650 MPU327648:MPU327650 MZQ327648:MZQ327650 NJM327648:NJM327650 NTI327648:NTI327650 ODE327648:ODE327650 ONA327648:ONA327650 OWW327648:OWW327650 PGS327648:PGS327650 PQO327648:PQO327650 QAK327648:QAK327650 QKG327648:QKG327650 QUC327648:QUC327650 RDY327648:RDY327650 RNU327648:RNU327650 RXQ327648:RXQ327650 SHM327648:SHM327650 SRI327648:SRI327650 TBE327648:TBE327650 TLA327648:TLA327650 TUW327648:TUW327650 UES327648:UES327650 UOO327648:UOO327650 UYK327648:UYK327650 VIG327648:VIG327650 VSC327648:VSC327650 WBY327648:WBY327650 WLU327648:WLU327650 WVQ327648:WVQ327650 I393179:I393181 JE393184:JE393186 TA393184:TA393186 ACW393184:ACW393186 AMS393184:AMS393186 AWO393184:AWO393186 BGK393184:BGK393186 BQG393184:BQG393186 CAC393184:CAC393186 CJY393184:CJY393186 CTU393184:CTU393186 DDQ393184:DDQ393186 DNM393184:DNM393186 DXI393184:DXI393186 EHE393184:EHE393186 ERA393184:ERA393186 FAW393184:FAW393186 FKS393184:FKS393186 FUO393184:FUO393186 GEK393184:GEK393186 GOG393184:GOG393186 GYC393184:GYC393186 HHY393184:HHY393186 HRU393184:HRU393186 IBQ393184:IBQ393186 ILM393184:ILM393186 IVI393184:IVI393186 JFE393184:JFE393186 JPA393184:JPA393186 JYW393184:JYW393186 KIS393184:KIS393186 KSO393184:KSO393186 LCK393184:LCK393186 LMG393184:LMG393186 LWC393184:LWC393186 MFY393184:MFY393186 MPU393184:MPU393186 MZQ393184:MZQ393186 NJM393184:NJM393186 NTI393184:NTI393186 ODE393184:ODE393186 ONA393184:ONA393186 OWW393184:OWW393186 PGS393184:PGS393186 PQO393184:PQO393186 QAK393184:QAK393186 QKG393184:QKG393186 QUC393184:QUC393186 RDY393184:RDY393186 RNU393184:RNU393186 RXQ393184:RXQ393186 SHM393184:SHM393186 SRI393184:SRI393186 TBE393184:TBE393186 TLA393184:TLA393186 TUW393184:TUW393186 UES393184:UES393186 UOO393184:UOO393186 UYK393184:UYK393186 VIG393184:VIG393186 VSC393184:VSC393186 WBY393184:WBY393186 WLU393184:WLU393186 WVQ393184:WVQ393186 I458715:I458717 JE458720:JE458722 TA458720:TA458722 ACW458720:ACW458722 AMS458720:AMS458722 AWO458720:AWO458722 BGK458720:BGK458722 BQG458720:BQG458722 CAC458720:CAC458722 CJY458720:CJY458722 CTU458720:CTU458722 DDQ458720:DDQ458722 DNM458720:DNM458722 DXI458720:DXI458722 EHE458720:EHE458722 ERA458720:ERA458722 FAW458720:FAW458722 FKS458720:FKS458722 FUO458720:FUO458722 GEK458720:GEK458722 GOG458720:GOG458722 GYC458720:GYC458722 HHY458720:HHY458722 HRU458720:HRU458722 IBQ458720:IBQ458722 ILM458720:ILM458722 IVI458720:IVI458722 JFE458720:JFE458722 JPA458720:JPA458722 JYW458720:JYW458722 KIS458720:KIS458722 KSO458720:KSO458722 LCK458720:LCK458722 LMG458720:LMG458722 LWC458720:LWC458722 MFY458720:MFY458722 MPU458720:MPU458722 MZQ458720:MZQ458722 NJM458720:NJM458722 NTI458720:NTI458722 ODE458720:ODE458722 ONA458720:ONA458722 OWW458720:OWW458722 PGS458720:PGS458722 PQO458720:PQO458722 QAK458720:QAK458722 QKG458720:QKG458722 QUC458720:QUC458722 RDY458720:RDY458722 RNU458720:RNU458722 RXQ458720:RXQ458722 SHM458720:SHM458722 SRI458720:SRI458722 TBE458720:TBE458722 TLA458720:TLA458722 TUW458720:TUW458722 UES458720:UES458722 UOO458720:UOO458722 UYK458720:UYK458722 VIG458720:VIG458722 VSC458720:VSC458722 WBY458720:WBY458722 WLU458720:WLU458722 WVQ458720:WVQ458722 I524251:I524253 JE524256:JE524258 TA524256:TA524258 ACW524256:ACW524258 AMS524256:AMS524258 AWO524256:AWO524258 BGK524256:BGK524258 BQG524256:BQG524258 CAC524256:CAC524258 CJY524256:CJY524258 CTU524256:CTU524258 DDQ524256:DDQ524258 DNM524256:DNM524258 DXI524256:DXI524258 EHE524256:EHE524258 ERA524256:ERA524258 FAW524256:FAW524258 FKS524256:FKS524258 FUO524256:FUO524258 GEK524256:GEK524258 GOG524256:GOG524258 GYC524256:GYC524258 HHY524256:HHY524258 HRU524256:HRU524258 IBQ524256:IBQ524258 ILM524256:ILM524258 IVI524256:IVI524258 JFE524256:JFE524258 JPA524256:JPA524258 JYW524256:JYW524258 KIS524256:KIS524258 KSO524256:KSO524258 LCK524256:LCK524258 LMG524256:LMG524258 LWC524256:LWC524258 MFY524256:MFY524258 MPU524256:MPU524258 MZQ524256:MZQ524258 NJM524256:NJM524258 NTI524256:NTI524258 ODE524256:ODE524258 ONA524256:ONA524258 OWW524256:OWW524258 PGS524256:PGS524258 PQO524256:PQO524258 QAK524256:QAK524258 QKG524256:QKG524258 QUC524256:QUC524258 RDY524256:RDY524258 RNU524256:RNU524258 RXQ524256:RXQ524258 SHM524256:SHM524258 SRI524256:SRI524258 TBE524256:TBE524258 TLA524256:TLA524258 TUW524256:TUW524258 UES524256:UES524258 UOO524256:UOO524258 UYK524256:UYK524258 VIG524256:VIG524258 VSC524256:VSC524258 WBY524256:WBY524258 WLU524256:WLU524258 WVQ524256:WVQ524258 I589787:I589789 JE589792:JE589794 TA589792:TA589794 ACW589792:ACW589794 AMS589792:AMS589794 AWO589792:AWO589794 BGK589792:BGK589794 BQG589792:BQG589794 CAC589792:CAC589794 CJY589792:CJY589794 CTU589792:CTU589794 DDQ589792:DDQ589794 DNM589792:DNM589794 DXI589792:DXI589794 EHE589792:EHE589794 ERA589792:ERA589794 FAW589792:FAW589794 FKS589792:FKS589794 FUO589792:FUO589794 GEK589792:GEK589794 GOG589792:GOG589794 GYC589792:GYC589794 HHY589792:HHY589794 HRU589792:HRU589794 IBQ589792:IBQ589794 ILM589792:ILM589794 IVI589792:IVI589794 JFE589792:JFE589794 JPA589792:JPA589794 JYW589792:JYW589794 KIS589792:KIS589794 KSO589792:KSO589794 LCK589792:LCK589794 LMG589792:LMG589794 LWC589792:LWC589794 MFY589792:MFY589794 MPU589792:MPU589794 MZQ589792:MZQ589794 NJM589792:NJM589794 NTI589792:NTI589794 ODE589792:ODE589794 ONA589792:ONA589794 OWW589792:OWW589794 PGS589792:PGS589794 PQO589792:PQO589794 QAK589792:QAK589794 QKG589792:QKG589794 QUC589792:QUC589794 RDY589792:RDY589794 RNU589792:RNU589794 RXQ589792:RXQ589794 SHM589792:SHM589794 SRI589792:SRI589794 TBE589792:TBE589794 TLA589792:TLA589794 TUW589792:TUW589794 UES589792:UES589794 UOO589792:UOO589794 UYK589792:UYK589794 VIG589792:VIG589794 VSC589792:VSC589794 WBY589792:WBY589794 WLU589792:WLU589794 WVQ589792:WVQ589794 I655323:I655325 JE655328:JE655330 TA655328:TA655330 ACW655328:ACW655330 AMS655328:AMS655330 AWO655328:AWO655330 BGK655328:BGK655330 BQG655328:BQG655330 CAC655328:CAC655330 CJY655328:CJY655330 CTU655328:CTU655330 DDQ655328:DDQ655330 DNM655328:DNM655330 DXI655328:DXI655330 EHE655328:EHE655330 ERA655328:ERA655330 FAW655328:FAW655330 FKS655328:FKS655330 FUO655328:FUO655330 GEK655328:GEK655330 GOG655328:GOG655330 GYC655328:GYC655330 HHY655328:HHY655330 HRU655328:HRU655330 IBQ655328:IBQ655330 ILM655328:ILM655330 IVI655328:IVI655330 JFE655328:JFE655330 JPA655328:JPA655330 JYW655328:JYW655330 KIS655328:KIS655330 KSO655328:KSO655330 LCK655328:LCK655330 LMG655328:LMG655330 LWC655328:LWC655330 MFY655328:MFY655330 MPU655328:MPU655330 MZQ655328:MZQ655330 NJM655328:NJM655330 NTI655328:NTI655330 ODE655328:ODE655330 ONA655328:ONA655330 OWW655328:OWW655330 PGS655328:PGS655330 PQO655328:PQO655330 QAK655328:QAK655330 QKG655328:QKG655330 QUC655328:QUC655330 RDY655328:RDY655330 RNU655328:RNU655330 RXQ655328:RXQ655330 SHM655328:SHM655330 SRI655328:SRI655330 TBE655328:TBE655330 TLA655328:TLA655330 TUW655328:TUW655330 UES655328:UES655330 UOO655328:UOO655330 UYK655328:UYK655330 VIG655328:VIG655330 VSC655328:VSC655330 WBY655328:WBY655330 WLU655328:WLU655330 WVQ655328:WVQ655330 I720859:I720861 JE720864:JE720866 TA720864:TA720866 ACW720864:ACW720866 AMS720864:AMS720866 AWO720864:AWO720866 BGK720864:BGK720866 BQG720864:BQG720866 CAC720864:CAC720866 CJY720864:CJY720866 CTU720864:CTU720866 DDQ720864:DDQ720866 DNM720864:DNM720866 DXI720864:DXI720866 EHE720864:EHE720866 ERA720864:ERA720866 FAW720864:FAW720866 FKS720864:FKS720866 FUO720864:FUO720866 GEK720864:GEK720866 GOG720864:GOG720866 GYC720864:GYC720866 HHY720864:HHY720866 HRU720864:HRU720866 IBQ720864:IBQ720866 ILM720864:ILM720866 IVI720864:IVI720866 JFE720864:JFE720866 JPA720864:JPA720866 JYW720864:JYW720866 KIS720864:KIS720866 KSO720864:KSO720866 LCK720864:LCK720866 LMG720864:LMG720866 LWC720864:LWC720866 MFY720864:MFY720866 MPU720864:MPU720866 MZQ720864:MZQ720866 NJM720864:NJM720866 NTI720864:NTI720866 ODE720864:ODE720866 ONA720864:ONA720866 OWW720864:OWW720866 PGS720864:PGS720866 PQO720864:PQO720866 QAK720864:QAK720866 QKG720864:QKG720866 QUC720864:QUC720866 RDY720864:RDY720866 RNU720864:RNU720866 RXQ720864:RXQ720866 SHM720864:SHM720866 SRI720864:SRI720866 TBE720864:TBE720866 TLA720864:TLA720866 TUW720864:TUW720866 UES720864:UES720866 UOO720864:UOO720866 UYK720864:UYK720866 VIG720864:VIG720866 VSC720864:VSC720866 WBY720864:WBY720866 WLU720864:WLU720866 WVQ720864:WVQ720866 I786395:I786397 JE786400:JE786402 TA786400:TA786402 ACW786400:ACW786402 AMS786400:AMS786402 AWO786400:AWO786402 BGK786400:BGK786402 BQG786400:BQG786402 CAC786400:CAC786402 CJY786400:CJY786402 CTU786400:CTU786402 DDQ786400:DDQ786402 DNM786400:DNM786402 DXI786400:DXI786402 EHE786400:EHE786402 ERA786400:ERA786402 FAW786400:FAW786402 FKS786400:FKS786402 FUO786400:FUO786402 GEK786400:GEK786402 GOG786400:GOG786402 GYC786400:GYC786402 HHY786400:HHY786402 HRU786400:HRU786402 IBQ786400:IBQ786402 ILM786400:ILM786402 IVI786400:IVI786402 JFE786400:JFE786402 JPA786400:JPA786402 JYW786400:JYW786402 KIS786400:KIS786402 KSO786400:KSO786402 LCK786400:LCK786402 LMG786400:LMG786402 LWC786400:LWC786402 MFY786400:MFY786402 MPU786400:MPU786402 MZQ786400:MZQ786402 NJM786400:NJM786402 NTI786400:NTI786402 ODE786400:ODE786402 ONA786400:ONA786402 OWW786400:OWW786402 PGS786400:PGS786402 PQO786400:PQO786402 QAK786400:QAK786402 QKG786400:QKG786402 QUC786400:QUC786402 RDY786400:RDY786402 RNU786400:RNU786402 RXQ786400:RXQ786402 SHM786400:SHM786402 SRI786400:SRI786402 TBE786400:TBE786402 TLA786400:TLA786402 TUW786400:TUW786402 UES786400:UES786402 UOO786400:UOO786402 UYK786400:UYK786402 VIG786400:VIG786402 VSC786400:VSC786402 WBY786400:WBY786402 WLU786400:WLU786402 WVQ786400:WVQ786402 I851931:I851933 JE851936:JE851938 TA851936:TA851938 ACW851936:ACW851938 AMS851936:AMS851938 AWO851936:AWO851938 BGK851936:BGK851938 BQG851936:BQG851938 CAC851936:CAC851938 CJY851936:CJY851938 CTU851936:CTU851938 DDQ851936:DDQ851938 DNM851936:DNM851938 DXI851936:DXI851938 EHE851936:EHE851938 ERA851936:ERA851938 FAW851936:FAW851938 FKS851936:FKS851938 FUO851936:FUO851938 GEK851936:GEK851938 GOG851936:GOG851938 GYC851936:GYC851938 HHY851936:HHY851938 HRU851936:HRU851938 IBQ851936:IBQ851938 ILM851936:ILM851938 IVI851936:IVI851938 JFE851936:JFE851938 JPA851936:JPA851938 JYW851936:JYW851938 KIS851936:KIS851938 KSO851936:KSO851938 LCK851936:LCK851938 LMG851936:LMG851938 LWC851936:LWC851938 MFY851936:MFY851938 MPU851936:MPU851938 MZQ851936:MZQ851938 NJM851936:NJM851938 NTI851936:NTI851938 ODE851936:ODE851938 ONA851936:ONA851938 OWW851936:OWW851938 PGS851936:PGS851938 PQO851936:PQO851938 QAK851936:QAK851938 QKG851936:QKG851938 QUC851936:QUC851938 RDY851936:RDY851938 RNU851936:RNU851938 RXQ851936:RXQ851938 SHM851936:SHM851938 SRI851936:SRI851938 TBE851936:TBE851938 TLA851936:TLA851938 TUW851936:TUW851938 UES851936:UES851938 UOO851936:UOO851938 UYK851936:UYK851938 VIG851936:VIG851938 VSC851936:VSC851938 WBY851936:WBY851938 WLU851936:WLU851938 WVQ851936:WVQ851938 I917467:I917469 JE917472:JE917474 TA917472:TA917474 ACW917472:ACW917474 AMS917472:AMS917474 AWO917472:AWO917474 BGK917472:BGK917474 BQG917472:BQG917474 CAC917472:CAC917474 CJY917472:CJY917474 CTU917472:CTU917474 DDQ917472:DDQ917474 DNM917472:DNM917474 DXI917472:DXI917474 EHE917472:EHE917474 ERA917472:ERA917474 FAW917472:FAW917474 FKS917472:FKS917474 FUO917472:FUO917474 GEK917472:GEK917474 GOG917472:GOG917474 GYC917472:GYC917474 HHY917472:HHY917474 HRU917472:HRU917474 IBQ917472:IBQ917474 ILM917472:ILM917474 IVI917472:IVI917474 JFE917472:JFE917474 JPA917472:JPA917474 JYW917472:JYW917474 KIS917472:KIS917474 KSO917472:KSO917474 LCK917472:LCK917474 LMG917472:LMG917474 LWC917472:LWC917474 MFY917472:MFY917474 MPU917472:MPU917474 MZQ917472:MZQ917474 NJM917472:NJM917474 NTI917472:NTI917474 ODE917472:ODE917474 ONA917472:ONA917474 OWW917472:OWW917474 PGS917472:PGS917474 PQO917472:PQO917474 QAK917472:QAK917474 QKG917472:QKG917474 QUC917472:QUC917474 RDY917472:RDY917474 RNU917472:RNU917474 RXQ917472:RXQ917474 SHM917472:SHM917474 SRI917472:SRI917474 TBE917472:TBE917474 TLA917472:TLA917474 TUW917472:TUW917474 UES917472:UES917474 UOO917472:UOO917474 UYK917472:UYK917474 VIG917472:VIG917474 VSC917472:VSC917474 WBY917472:WBY917474 WLU917472:WLU917474 WVQ917472:WVQ917474 I983003:I983005 JE983008:JE983010 TA983008:TA983010 ACW983008:ACW983010 AMS983008:AMS983010 AWO983008:AWO983010 BGK983008:BGK983010 BQG983008:BQG983010 CAC983008:CAC983010 CJY983008:CJY983010 CTU983008:CTU983010 DDQ983008:DDQ983010 DNM983008:DNM983010 DXI983008:DXI983010 EHE983008:EHE983010 ERA983008:ERA983010 FAW983008:FAW983010 FKS983008:FKS983010 FUO983008:FUO983010 GEK983008:GEK983010 GOG983008:GOG983010 GYC983008:GYC983010 HHY983008:HHY983010 HRU983008:HRU983010 IBQ983008:IBQ983010 ILM983008:ILM983010 IVI983008:IVI983010 JFE983008:JFE983010 JPA983008:JPA983010 JYW983008:JYW983010 KIS983008:KIS983010 KSO983008:KSO983010 LCK983008:LCK983010 LMG983008:LMG983010 LWC983008:LWC983010 MFY983008:MFY983010 MPU983008:MPU983010 MZQ983008:MZQ983010 NJM983008:NJM983010 NTI983008:NTI983010 ODE983008:ODE983010 ONA983008:ONA983010 OWW983008:OWW983010 PGS983008:PGS983010 PQO983008:PQO983010 QAK983008:QAK983010 QKG983008:QKG983010 QUC983008:QUC983010 RDY983008:RDY983010 RNU983008:RNU983010 RXQ983008:RXQ983010 SHM983008:SHM983010 SRI983008:SRI983010 TBE983008:TBE983010 TLA983008:TLA983010 TUW983008:TUW983010 UES983008:UES983010 UOO983008:UOO983010 UYK983008:UYK983010 VIG983008:VIG983010 VSC983008:VSC983010 WBY983008:WBY983010 WLU983008:WLU983010 WVQ983008:WVQ983010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I65504:I65506 JE65509:JE65511 TA65509:TA65511 ACW65509:ACW65511 AMS65509:AMS65511 AWO65509:AWO65511 BGK65509:BGK65511 BQG65509:BQG65511 CAC65509:CAC65511 CJY65509:CJY65511 CTU65509:CTU65511 DDQ65509:DDQ65511 DNM65509:DNM65511 DXI65509:DXI65511 EHE65509:EHE65511 ERA65509:ERA65511 FAW65509:FAW65511 FKS65509:FKS65511 FUO65509:FUO65511 GEK65509:GEK65511 GOG65509:GOG65511 GYC65509:GYC65511 HHY65509:HHY65511 HRU65509:HRU65511 IBQ65509:IBQ65511 ILM65509:ILM65511 IVI65509:IVI65511 JFE65509:JFE65511 JPA65509:JPA65511 JYW65509:JYW65511 KIS65509:KIS65511 KSO65509:KSO65511 LCK65509:LCK65511 LMG65509:LMG65511 LWC65509:LWC65511 MFY65509:MFY65511 MPU65509:MPU65511 MZQ65509:MZQ65511 NJM65509:NJM65511 NTI65509:NTI65511 ODE65509:ODE65511 ONA65509:ONA65511 OWW65509:OWW65511 PGS65509:PGS65511 PQO65509:PQO65511 QAK65509:QAK65511 QKG65509:QKG65511 QUC65509:QUC65511 RDY65509:RDY65511 RNU65509:RNU65511 RXQ65509:RXQ65511 SHM65509:SHM65511 SRI65509:SRI65511 TBE65509:TBE65511 TLA65509:TLA65511 TUW65509:TUW65511 UES65509:UES65511 UOO65509:UOO65511 UYK65509:UYK65511 VIG65509:VIG65511 VSC65509:VSC65511 WBY65509:WBY65511 WLU65509:WLU65511 WVQ65509:WVQ65511 I131040:I131042 JE131045:JE131047 TA131045:TA131047 ACW131045:ACW131047 AMS131045:AMS131047 AWO131045:AWO131047 BGK131045:BGK131047 BQG131045:BQG131047 CAC131045:CAC131047 CJY131045:CJY131047 CTU131045:CTU131047 DDQ131045:DDQ131047 DNM131045:DNM131047 DXI131045:DXI131047 EHE131045:EHE131047 ERA131045:ERA131047 FAW131045:FAW131047 FKS131045:FKS131047 FUO131045:FUO131047 GEK131045:GEK131047 GOG131045:GOG131047 GYC131045:GYC131047 HHY131045:HHY131047 HRU131045:HRU131047 IBQ131045:IBQ131047 ILM131045:ILM131047 IVI131045:IVI131047 JFE131045:JFE131047 JPA131045:JPA131047 JYW131045:JYW131047 KIS131045:KIS131047 KSO131045:KSO131047 LCK131045:LCK131047 LMG131045:LMG131047 LWC131045:LWC131047 MFY131045:MFY131047 MPU131045:MPU131047 MZQ131045:MZQ131047 NJM131045:NJM131047 NTI131045:NTI131047 ODE131045:ODE131047 ONA131045:ONA131047 OWW131045:OWW131047 PGS131045:PGS131047 PQO131045:PQO131047 QAK131045:QAK131047 QKG131045:QKG131047 QUC131045:QUC131047 RDY131045:RDY131047 RNU131045:RNU131047 RXQ131045:RXQ131047 SHM131045:SHM131047 SRI131045:SRI131047 TBE131045:TBE131047 TLA131045:TLA131047 TUW131045:TUW131047 UES131045:UES131047 UOO131045:UOO131047 UYK131045:UYK131047 VIG131045:VIG131047 VSC131045:VSC131047 WBY131045:WBY131047 WLU131045:WLU131047 WVQ131045:WVQ131047 I196576:I196578 JE196581:JE196583 TA196581:TA196583 ACW196581:ACW196583 AMS196581:AMS196583 AWO196581:AWO196583 BGK196581:BGK196583 BQG196581:BQG196583 CAC196581:CAC196583 CJY196581:CJY196583 CTU196581:CTU196583 DDQ196581:DDQ196583 DNM196581:DNM196583 DXI196581:DXI196583 EHE196581:EHE196583 ERA196581:ERA196583 FAW196581:FAW196583 FKS196581:FKS196583 FUO196581:FUO196583 GEK196581:GEK196583 GOG196581:GOG196583 GYC196581:GYC196583 HHY196581:HHY196583 HRU196581:HRU196583 IBQ196581:IBQ196583 ILM196581:ILM196583 IVI196581:IVI196583 JFE196581:JFE196583 JPA196581:JPA196583 JYW196581:JYW196583 KIS196581:KIS196583 KSO196581:KSO196583 LCK196581:LCK196583 LMG196581:LMG196583 LWC196581:LWC196583 MFY196581:MFY196583 MPU196581:MPU196583 MZQ196581:MZQ196583 NJM196581:NJM196583 NTI196581:NTI196583 ODE196581:ODE196583 ONA196581:ONA196583 OWW196581:OWW196583 PGS196581:PGS196583 PQO196581:PQO196583 QAK196581:QAK196583 QKG196581:QKG196583 QUC196581:QUC196583 RDY196581:RDY196583 RNU196581:RNU196583 RXQ196581:RXQ196583 SHM196581:SHM196583 SRI196581:SRI196583 TBE196581:TBE196583 TLA196581:TLA196583 TUW196581:TUW196583 UES196581:UES196583 UOO196581:UOO196583 UYK196581:UYK196583 VIG196581:VIG196583 VSC196581:VSC196583 WBY196581:WBY196583 WLU196581:WLU196583 WVQ196581:WVQ196583 I262112:I262114 JE262117:JE262119 TA262117:TA262119 ACW262117:ACW262119 AMS262117:AMS262119 AWO262117:AWO262119 BGK262117:BGK262119 BQG262117:BQG262119 CAC262117:CAC262119 CJY262117:CJY262119 CTU262117:CTU262119 DDQ262117:DDQ262119 DNM262117:DNM262119 DXI262117:DXI262119 EHE262117:EHE262119 ERA262117:ERA262119 FAW262117:FAW262119 FKS262117:FKS262119 FUO262117:FUO262119 GEK262117:GEK262119 GOG262117:GOG262119 GYC262117:GYC262119 HHY262117:HHY262119 HRU262117:HRU262119 IBQ262117:IBQ262119 ILM262117:ILM262119 IVI262117:IVI262119 JFE262117:JFE262119 JPA262117:JPA262119 JYW262117:JYW262119 KIS262117:KIS262119 KSO262117:KSO262119 LCK262117:LCK262119 LMG262117:LMG262119 LWC262117:LWC262119 MFY262117:MFY262119 MPU262117:MPU262119 MZQ262117:MZQ262119 NJM262117:NJM262119 NTI262117:NTI262119 ODE262117:ODE262119 ONA262117:ONA262119 OWW262117:OWW262119 PGS262117:PGS262119 PQO262117:PQO262119 QAK262117:QAK262119 QKG262117:QKG262119 QUC262117:QUC262119 RDY262117:RDY262119 RNU262117:RNU262119 RXQ262117:RXQ262119 SHM262117:SHM262119 SRI262117:SRI262119 TBE262117:TBE262119 TLA262117:TLA262119 TUW262117:TUW262119 UES262117:UES262119 UOO262117:UOO262119 UYK262117:UYK262119 VIG262117:VIG262119 VSC262117:VSC262119 WBY262117:WBY262119 WLU262117:WLU262119 WVQ262117:WVQ262119 I327648:I327650 JE327653:JE327655 TA327653:TA327655 ACW327653:ACW327655 AMS327653:AMS327655 AWO327653:AWO327655 BGK327653:BGK327655 BQG327653:BQG327655 CAC327653:CAC327655 CJY327653:CJY327655 CTU327653:CTU327655 DDQ327653:DDQ327655 DNM327653:DNM327655 DXI327653:DXI327655 EHE327653:EHE327655 ERA327653:ERA327655 FAW327653:FAW327655 FKS327653:FKS327655 FUO327653:FUO327655 GEK327653:GEK327655 GOG327653:GOG327655 GYC327653:GYC327655 HHY327653:HHY327655 HRU327653:HRU327655 IBQ327653:IBQ327655 ILM327653:ILM327655 IVI327653:IVI327655 JFE327653:JFE327655 JPA327653:JPA327655 JYW327653:JYW327655 KIS327653:KIS327655 KSO327653:KSO327655 LCK327653:LCK327655 LMG327653:LMG327655 LWC327653:LWC327655 MFY327653:MFY327655 MPU327653:MPU327655 MZQ327653:MZQ327655 NJM327653:NJM327655 NTI327653:NTI327655 ODE327653:ODE327655 ONA327653:ONA327655 OWW327653:OWW327655 PGS327653:PGS327655 PQO327653:PQO327655 QAK327653:QAK327655 QKG327653:QKG327655 QUC327653:QUC327655 RDY327653:RDY327655 RNU327653:RNU327655 RXQ327653:RXQ327655 SHM327653:SHM327655 SRI327653:SRI327655 TBE327653:TBE327655 TLA327653:TLA327655 TUW327653:TUW327655 UES327653:UES327655 UOO327653:UOO327655 UYK327653:UYK327655 VIG327653:VIG327655 VSC327653:VSC327655 WBY327653:WBY327655 WLU327653:WLU327655 WVQ327653:WVQ327655 I393184:I393186 JE393189:JE393191 TA393189:TA393191 ACW393189:ACW393191 AMS393189:AMS393191 AWO393189:AWO393191 BGK393189:BGK393191 BQG393189:BQG393191 CAC393189:CAC393191 CJY393189:CJY393191 CTU393189:CTU393191 DDQ393189:DDQ393191 DNM393189:DNM393191 DXI393189:DXI393191 EHE393189:EHE393191 ERA393189:ERA393191 FAW393189:FAW393191 FKS393189:FKS393191 FUO393189:FUO393191 GEK393189:GEK393191 GOG393189:GOG393191 GYC393189:GYC393191 HHY393189:HHY393191 HRU393189:HRU393191 IBQ393189:IBQ393191 ILM393189:ILM393191 IVI393189:IVI393191 JFE393189:JFE393191 JPA393189:JPA393191 JYW393189:JYW393191 KIS393189:KIS393191 KSO393189:KSO393191 LCK393189:LCK393191 LMG393189:LMG393191 LWC393189:LWC393191 MFY393189:MFY393191 MPU393189:MPU393191 MZQ393189:MZQ393191 NJM393189:NJM393191 NTI393189:NTI393191 ODE393189:ODE393191 ONA393189:ONA393191 OWW393189:OWW393191 PGS393189:PGS393191 PQO393189:PQO393191 QAK393189:QAK393191 QKG393189:QKG393191 QUC393189:QUC393191 RDY393189:RDY393191 RNU393189:RNU393191 RXQ393189:RXQ393191 SHM393189:SHM393191 SRI393189:SRI393191 TBE393189:TBE393191 TLA393189:TLA393191 TUW393189:TUW393191 UES393189:UES393191 UOO393189:UOO393191 UYK393189:UYK393191 VIG393189:VIG393191 VSC393189:VSC393191 WBY393189:WBY393191 WLU393189:WLU393191 WVQ393189:WVQ393191 I458720:I458722 JE458725:JE458727 TA458725:TA458727 ACW458725:ACW458727 AMS458725:AMS458727 AWO458725:AWO458727 BGK458725:BGK458727 BQG458725:BQG458727 CAC458725:CAC458727 CJY458725:CJY458727 CTU458725:CTU458727 DDQ458725:DDQ458727 DNM458725:DNM458727 DXI458725:DXI458727 EHE458725:EHE458727 ERA458725:ERA458727 FAW458725:FAW458727 FKS458725:FKS458727 FUO458725:FUO458727 GEK458725:GEK458727 GOG458725:GOG458727 GYC458725:GYC458727 HHY458725:HHY458727 HRU458725:HRU458727 IBQ458725:IBQ458727 ILM458725:ILM458727 IVI458725:IVI458727 JFE458725:JFE458727 JPA458725:JPA458727 JYW458725:JYW458727 KIS458725:KIS458727 KSO458725:KSO458727 LCK458725:LCK458727 LMG458725:LMG458727 LWC458725:LWC458727 MFY458725:MFY458727 MPU458725:MPU458727 MZQ458725:MZQ458727 NJM458725:NJM458727 NTI458725:NTI458727 ODE458725:ODE458727 ONA458725:ONA458727 OWW458725:OWW458727 PGS458725:PGS458727 PQO458725:PQO458727 QAK458725:QAK458727 QKG458725:QKG458727 QUC458725:QUC458727 RDY458725:RDY458727 RNU458725:RNU458727 RXQ458725:RXQ458727 SHM458725:SHM458727 SRI458725:SRI458727 TBE458725:TBE458727 TLA458725:TLA458727 TUW458725:TUW458727 UES458725:UES458727 UOO458725:UOO458727 UYK458725:UYK458727 VIG458725:VIG458727 VSC458725:VSC458727 WBY458725:WBY458727 WLU458725:WLU458727 WVQ458725:WVQ458727 I524256:I524258 JE524261:JE524263 TA524261:TA524263 ACW524261:ACW524263 AMS524261:AMS524263 AWO524261:AWO524263 BGK524261:BGK524263 BQG524261:BQG524263 CAC524261:CAC524263 CJY524261:CJY524263 CTU524261:CTU524263 DDQ524261:DDQ524263 DNM524261:DNM524263 DXI524261:DXI524263 EHE524261:EHE524263 ERA524261:ERA524263 FAW524261:FAW524263 FKS524261:FKS524263 FUO524261:FUO524263 GEK524261:GEK524263 GOG524261:GOG524263 GYC524261:GYC524263 HHY524261:HHY524263 HRU524261:HRU524263 IBQ524261:IBQ524263 ILM524261:ILM524263 IVI524261:IVI524263 JFE524261:JFE524263 JPA524261:JPA524263 JYW524261:JYW524263 KIS524261:KIS524263 KSO524261:KSO524263 LCK524261:LCK524263 LMG524261:LMG524263 LWC524261:LWC524263 MFY524261:MFY524263 MPU524261:MPU524263 MZQ524261:MZQ524263 NJM524261:NJM524263 NTI524261:NTI524263 ODE524261:ODE524263 ONA524261:ONA524263 OWW524261:OWW524263 PGS524261:PGS524263 PQO524261:PQO524263 QAK524261:QAK524263 QKG524261:QKG524263 QUC524261:QUC524263 RDY524261:RDY524263 RNU524261:RNU524263 RXQ524261:RXQ524263 SHM524261:SHM524263 SRI524261:SRI524263 TBE524261:TBE524263 TLA524261:TLA524263 TUW524261:TUW524263 UES524261:UES524263 UOO524261:UOO524263 UYK524261:UYK524263 VIG524261:VIG524263 VSC524261:VSC524263 WBY524261:WBY524263 WLU524261:WLU524263 WVQ524261:WVQ524263 I589792:I589794 JE589797:JE589799 TA589797:TA589799 ACW589797:ACW589799 AMS589797:AMS589799 AWO589797:AWO589799 BGK589797:BGK589799 BQG589797:BQG589799 CAC589797:CAC589799 CJY589797:CJY589799 CTU589797:CTU589799 DDQ589797:DDQ589799 DNM589797:DNM589799 DXI589797:DXI589799 EHE589797:EHE589799 ERA589797:ERA589799 FAW589797:FAW589799 FKS589797:FKS589799 FUO589797:FUO589799 GEK589797:GEK589799 GOG589797:GOG589799 GYC589797:GYC589799 HHY589797:HHY589799 HRU589797:HRU589799 IBQ589797:IBQ589799 ILM589797:ILM589799 IVI589797:IVI589799 JFE589797:JFE589799 JPA589797:JPA589799 JYW589797:JYW589799 KIS589797:KIS589799 KSO589797:KSO589799 LCK589797:LCK589799 LMG589797:LMG589799 LWC589797:LWC589799 MFY589797:MFY589799 MPU589797:MPU589799 MZQ589797:MZQ589799 NJM589797:NJM589799 NTI589797:NTI589799 ODE589797:ODE589799 ONA589797:ONA589799 OWW589797:OWW589799 PGS589797:PGS589799 PQO589797:PQO589799 QAK589797:QAK589799 QKG589797:QKG589799 QUC589797:QUC589799 RDY589797:RDY589799 RNU589797:RNU589799 RXQ589797:RXQ589799 SHM589797:SHM589799 SRI589797:SRI589799 TBE589797:TBE589799 TLA589797:TLA589799 TUW589797:TUW589799 UES589797:UES589799 UOO589797:UOO589799 UYK589797:UYK589799 VIG589797:VIG589799 VSC589797:VSC589799 WBY589797:WBY589799 WLU589797:WLU589799 WVQ589797:WVQ589799 I655328:I655330 JE655333:JE655335 TA655333:TA655335 ACW655333:ACW655335 AMS655333:AMS655335 AWO655333:AWO655335 BGK655333:BGK655335 BQG655333:BQG655335 CAC655333:CAC655335 CJY655333:CJY655335 CTU655333:CTU655335 DDQ655333:DDQ655335 DNM655333:DNM655335 DXI655333:DXI655335 EHE655333:EHE655335 ERA655333:ERA655335 FAW655333:FAW655335 FKS655333:FKS655335 FUO655333:FUO655335 GEK655333:GEK655335 GOG655333:GOG655335 GYC655333:GYC655335 HHY655333:HHY655335 HRU655333:HRU655335 IBQ655333:IBQ655335 ILM655333:ILM655335 IVI655333:IVI655335 JFE655333:JFE655335 JPA655333:JPA655335 JYW655333:JYW655335 KIS655333:KIS655335 KSO655333:KSO655335 LCK655333:LCK655335 LMG655333:LMG655335 LWC655333:LWC655335 MFY655333:MFY655335 MPU655333:MPU655335 MZQ655333:MZQ655335 NJM655333:NJM655335 NTI655333:NTI655335 ODE655333:ODE655335 ONA655333:ONA655335 OWW655333:OWW655335 PGS655333:PGS655335 PQO655333:PQO655335 QAK655333:QAK655335 QKG655333:QKG655335 QUC655333:QUC655335 RDY655333:RDY655335 RNU655333:RNU655335 RXQ655333:RXQ655335 SHM655333:SHM655335 SRI655333:SRI655335 TBE655333:TBE655335 TLA655333:TLA655335 TUW655333:TUW655335 UES655333:UES655335 UOO655333:UOO655335 UYK655333:UYK655335 VIG655333:VIG655335 VSC655333:VSC655335 WBY655333:WBY655335 WLU655333:WLU655335 WVQ655333:WVQ655335 I720864:I720866 JE720869:JE720871 TA720869:TA720871 ACW720869:ACW720871 AMS720869:AMS720871 AWO720869:AWO720871 BGK720869:BGK720871 BQG720869:BQG720871 CAC720869:CAC720871 CJY720869:CJY720871 CTU720869:CTU720871 DDQ720869:DDQ720871 DNM720869:DNM720871 DXI720869:DXI720871 EHE720869:EHE720871 ERA720869:ERA720871 FAW720869:FAW720871 FKS720869:FKS720871 FUO720869:FUO720871 GEK720869:GEK720871 GOG720869:GOG720871 GYC720869:GYC720871 HHY720869:HHY720871 HRU720869:HRU720871 IBQ720869:IBQ720871 ILM720869:ILM720871 IVI720869:IVI720871 JFE720869:JFE720871 JPA720869:JPA720871 JYW720869:JYW720871 KIS720869:KIS720871 KSO720869:KSO720871 LCK720869:LCK720871 LMG720869:LMG720871 LWC720869:LWC720871 MFY720869:MFY720871 MPU720869:MPU720871 MZQ720869:MZQ720871 NJM720869:NJM720871 NTI720869:NTI720871 ODE720869:ODE720871 ONA720869:ONA720871 OWW720869:OWW720871 PGS720869:PGS720871 PQO720869:PQO720871 QAK720869:QAK720871 QKG720869:QKG720871 QUC720869:QUC720871 RDY720869:RDY720871 RNU720869:RNU720871 RXQ720869:RXQ720871 SHM720869:SHM720871 SRI720869:SRI720871 TBE720869:TBE720871 TLA720869:TLA720871 TUW720869:TUW720871 UES720869:UES720871 UOO720869:UOO720871 UYK720869:UYK720871 VIG720869:VIG720871 VSC720869:VSC720871 WBY720869:WBY720871 WLU720869:WLU720871 WVQ720869:WVQ720871 I786400:I786402 JE786405:JE786407 TA786405:TA786407 ACW786405:ACW786407 AMS786405:AMS786407 AWO786405:AWO786407 BGK786405:BGK786407 BQG786405:BQG786407 CAC786405:CAC786407 CJY786405:CJY786407 CTU786405:CTU786407 DDQ786405:DDQ786407 DNM786405:DNM786407 DXI786405:DXI786407 EHE786405:EHE786407 ERA786405:ERA786407 FAW786405:FAW786407 FKS786405:FKS786407 FUO786405:FUO786407 GEK786405:GEK786407 GOG786405:GOG786407 GYC786405:GYC786407 HHY786405:HHY786407 HRU786405:HRU786407 IBQ786405:IBQ786407 ILM786405:ILM786407 IVI786405:IVI786407 JFE786405:JFE786407 JPA786405:JPA786407 JYW786405:JYW786407 KIS786405:KIS786407 KSO786405:KSO786407 LCK786405:LCK786407 LMG786405:LMG786407 LWC786405:LWC786407 MFY786405:MFY786407 MPU786405:MPU786407 MZQ786405:MZQ786407 NJM786405:NJM786407 NTI786405:NTI786407 ODE786405:ODE786407 ONA786405:ONA786407 OWW786405:OWW786407 PGS786405:PGS786407 PQO786405:PQO786407 QAK786405:QAK786407 QKG786405:QKG786407 QUC786405:QUC786407 RDY786405:RDY786407 RNU786405:RNU786407 RXQ786405:RXQ786407 SHM786405:SHM786407 SRI786405:SRI786407 TBE786405:TBE786407 TLA786405:TLA786407 TUW786405:TUW786407 UES786405:UES786407 UOO786405:UOO786407 UYK786405:UYK786407 VIG786405:VIG786407 VSC786405:VSC786407 WBY786405:WBY786407 WLU786405:WLU786407 WVQ786405:WVQ786407 I851936:I851938 JE851941:JE851943 TA851941:TA851943 ACW851941:ACW851943 AMS851941:AMS851943 AWO851941:AWO851943 BGK851941:BGK851943 BQG851941:BQG851943 CAC851941:CAC851943 CJY851941:CJY851943 CTU851941:CTU851943 DDQ851941:DDQ851943 DNM851941:DNM851943 DXI851941:DXI851943 EHE851941:EHE851943 ERA851941:ERA851943 FAW851941:FAW851943 FKS851941:FKS851943 FUO851941:FUO851943 GEK851941:GEK851943 GOG851941:GOG851943 GYC851941:GYC851943 HHY851941:HHY851943 HRU851941:HRU851943 IBQ851941:IBQ851943 ILM851941:ILM851943 IVI851941:IVI851943 JFE851941:JFE851943 JPA851941:JPA851943 JYW851941:JYW851943 KIS851941:KIS851943 KSO851941:KSO851943 LCK851941:LCK851943 LMG851941:LMG851943 LWC851941:LWC851943 MFY851941:MFY851943 MPU851941:MPU851943 MZQ851941:MZQ851943 NJM851941:NJM851943 NTI851941:NTI851943 ODE851941:ODE851943 ONA851941:ONA851943 OWW851941:OWW851943 PGS851941:PGS851943 PQO851941:PQO851943 QAK851941:QAK851943 QKG851941:QKG851943 QUC851941:QUC851943 RDY851941:RDY851943 RNU851941:RNU851943 RXQ851941:RXQ851943 SHM851941:SHM851943 SRI851941:SRI851943 TBE851941:TBE851943 TLA851941:TLA851943 TUW851941:TUW851943 UES851941:UES851943 UOO851941:UOO851943 UYK851941:UYK851943 VIG851941:VIG851943 VSC851941:VSC851943 WBY851941:WBY851943 WLU851941:WLU851943 WVQ851941:WVQ851943 I917472:I917474 JE917477:JE917479 TA917477:TA917479 ACW917477:ACW917479 AMS917477:AMS917479 AWO917477:AWO917479 BGK917477:BGK917479 BQG917477:BQG917479 CAC917477:CAC917479 CJY917477:CJY917479 CTU917477:CTU917479 DDQ917477:DDQ917479 DNM917477:DNM917479 DXI917477:DXI917479 EHE917477:EHE917479 ERA917477:ERA917479 FAW917477:FAW917479 FKS917477:FKS917479 FUO917477:FUO917479 GEK917477:GEK917479 GOG917477:GOG917479 GYC917477:GYC917479 HHY917477:HHY917479 HRU917477:HRU917479 IBQ917477:IBQ917479 ILM917477:ILM917479 IVI917477:IVI917479 JFE917477:JFE917479 JPA917477:JPA917479 JYW917477:JYW917479 KIS917477:KIS917479 KSO917477:KSO917479 LCK917477:LCK917479 LMG917477:LMG917479 LWC917477:LWC917479 MFY917477:MFY917479 MPU917477:MPU917479 MZQ917477:MZQ917479 NJM917477:NJM917479 NTI917477:NTI917479 ODE917477:ODE917479 ONA917477:ONA917479 OWW917477:OWW917479 PGS917477:PGS917479 PQO917477:PQO917479 QAK917477:QAK917479 QKG917477:QKG917479 QUC917477:QUC917479 RDY917477:RDY917479 RNU917477:RNU917479 RXQ917477:RXQ917479 SHM917477:SHM917479 SRI917477:SRI917479 TBE917477:TBE917479 TLA917477:TLA917479 TUW917477:TUW917479 UES917477:UES917479 UOO917477:UOO917479 UYK917477:UYK917479 VIG917477:VIG917479 VSC917477:VSC917479 WBY917477:WBY917479 WLU917477:WLU917479 WVQ917477:WVQ917479 I983008:I983010 JE983013:JE983015 TA983013:TA983015 ACW983013:ACW983015 AMS983013:AMS983015 AWO983013:AWO983015 BGK983013:BGK983015 BQG983013:BQG983015 CAC983013:CAC983015 CJY983013:CJY983015 CTU983013:CTU983015 DDQ983013:DDQ983015 DNM983013:DNM983015 DXI983013:DXI983015 EHE983013:EHE983015 ERA983013:ERA983015 FAW983013:FAW983015 FKS983013:FKS983015 FUO983013:FUO983015 GEK983013:GEK983015 GOG983013:GOG983015 GYC983013:GYC983015 HHY983013:HHY983015 HRU983013:HRU983015 IBQ983013:IBQ983015 ILM983013:ILM983015 IVI983013:IVI983015 JFE983013:JFE983015 JPA983013:JPA983015 JYW983013:JYW983015 KIS983013:KIS983015 KSO983013:KSO983015 LCK983013:LCK983015 LMG983013:LMG983015 LWC983013:LWC983015 MFY983013:MFY983015 MPU983013:MPU983015 MZQ983013:MZQ983015 NJM983013:NJM983015 NTI983013:NTI983015 ODE983013:ODE983015 ONA983013:ONA983015 OWW983013:OWW983015 PGS983013:PGS983015 PQO983013:PQO983015 QAK983013:QAK983015 QKG983013:QKG983015 QUC983013:QUC983015 RDY983013:RDY983015 RNU983013:RNU983015 RXQ983013:RXQ983015 SHM983013:SHM983015 SRI983013:SRI983015 TBE983013:TBE983015 TLA983013:TLA983015 TUW983013:TUW983015 UES983013:UES983015 UOO983013:UOO983015 UYK983013:UYK983015 VIG983013:VIG983015 VSC983013:VSC983015 WBY983013:WBY983015 WLU983013:WLU983015 WVQ983013:WVQ983015" xr:uid="{54C376E6-E275-4CBD-B06A-5CD064EFE847}">
      <formula1>"X"</formula1>
    </dataValidation>
  </dataValidations>
  <printOptions horizontalCentered="1"/>
  <pageMargins left="0.25" right="0.25" top="0.75" bottom="0.75" header="0.3" footer="0.3"/>
  <pageSetup scale="98" orientation="portrait" r:id="rId1"/>
  <headerFooter>
    <oddFooter>&amp;L&amp;"-,Regular"&amp;9&amp;F
&amp;A&amp;R&amp;"Calibri,Regular"&amp;9Page &amp;P of &amp;N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K181"/>
  <sheetViews>
    <sheetView zoomScale="110" zoomScaleNormal="110" workbookViewId="0">
      <selection activeCell="D25" sqref="D25"/>
    </sheetView>
  </sheetViews>
  <sheetFormatPr defaultColWidth="8.7109375" defaultRowHeight="11.25" x14ac:dyDescent="0.2"/>
  <cols>
    <col min="1" max="1" width="3.5703125" style="42" customWidth="1"/>
    <col min="2" max="2" width="4.5703125" style="82" customWidth="1"/>
    <col min="3" max="3" width="3.42578125" style="80" customWidth="1"/>
    <col min="4" max="4" width="85.5703125" style="42" customWidth="1"/>
    <col min="5" max="5" width="1.5703125" style="42" customWidth="1"/>
    <col min="6" max="6" width="0.7109375" style="42" customWidth="1"/>
    <col min="7" max="256" width="8.7109375" style="42"/>
    <col min="257" max="257" width="3.5703125" style="42" customWidth="1"/>
    <col min="258" max="258" width="4.5703125" style="42" customWidth="1"/>
    <col min="259" max="259" width="3.42578125" style="42" customWidth="1"/>
    <col min="260" max="260" width="85.5703125" style="42" customWidth="1"/>
    <col min="261" max="261" width="1.5703125" style="42" customWidth="1"/>
    <col min="262" max="512" width="8.7109375" style="42"/>
    <col min="513" max="513" width="3.5703125" style="42" customWidth="1"/>
    <col min="514" max="514" width="4.5703125" style="42" customWidth="1"/>
    <col min="515" max="515" width="3.42578125" style="42" customWidth="1"/>
    <col min="516" max="516" width="85.5703125" style="42" customWidth="1"/>
    <col min="517" max="517" width="1.5703125" style="42" customWidth="1"/>
    <col min="518" max="768" width="8.7109375" style="42"/>
    <col min="769" max="769" width="3.5703125" style="42" customWidth="1"/>
    <col min="770" max="770" width="4.5703125" style="42" customWidth="1"/>
    <col min="771" max="771" width="3.42578125" style="42" customWidth="1"/>
    <col min="772" max="772" width="85.5703125" style="42" customWidth="1"/>
    <col min="773" max="773" width="1.5703125" style="42" customWidth="1"/>
    <col min="774" max="1024" width="8.7109375" style="42"/>
    <col min="1025" max="1025" width="3.5703125" style="42" customWidth="1"/>
    <col min="1026" max="1026" width="4.5703125" style="42" customWidth="1"/>
    <col min="1027" max="1027" width="3.42578125" style="42" customWidth="1"/>
    <col min="1028" max="1028" width="85.5703125" style="42" customWidth="1"/>
    <col min="1029" max="1029" width="1.5703125" style="42" customWidth="1"/>
    <col min="1030" max="1280" width="8.7109375" style="42"/>
    <col min="1281" max="1281" width="3.5703125" style="42" customWidth="1"/>
    <col min="1282" max="1282" width="4.5703125" style="42" customWidth="1"/>
    <col min="1283" max="1283" width="3.42578125" style="42" customWidth="1"/>
    <col min="1284" max="1284" width="85.5703125" style="42" customWidth="1"/>
    <col min="1285" max="1285" width="1.5703125" style="42" customWidth="1"/>
    <col min="1286" max="1536" width="8.7109375" style="42"/>
    <col min="1537" max="1537" width="3.5703125" style="42" customWidth="1"/>
    <col min="1538" max="1538" width="4.5703125" style="42" customWidth="1"/>
    <col min="1539" max="1539" width="3.42578125" style="42" customWidth="1"/>
    <col min="1540" max="1540" width="85.5703125" style="42" customWidth="1"/>
    <col min="1541" max="1541" width="1.5703125" style="42" customWidth="1"/>
    <col min="1542" max="1792" width="8.7109375" style="42"/>
    <col min="1793" max="1793" width="3.5703125" style="42" customWidth="1"/>
    <col min="1794" max="1794" width="4.5703125" style="42" customWidth="1"/>
    <col min="1795" max="1795" width="3.42578125" style="42" customWidth="1"/>
    <col min="1796" max="1796" width="85.5703125" style="42" customWidth="1"/>
    <col min="1797" max="1797" width="1.5703125" style="42" customWidth="1"/>
    <col min="1798" max="2048" width="8.7109375" style="42"/>
    <col min="2049" max="2049" width="3.5703125" style="42" customWidth="1"/>
    <col min="2050" max="2050" width="4.5703125" style="42" customWidth="1"/>
    <col min="2051" max="2051" width="3.42578125" style="42" customWidth="1"/>
    <col min="2052" max="2052" width="85.5703125" style="42" customWidth="1"/>
    <col min="2053" max="2053" width="1.5703125" style="42" customWidth="1"/>
    <col min="2054" max="2304" width="8.7109375" style="42"/>
    <col min="2305" max="2305" width="3.5703125" style="42" customWidth="1"/>
    <col min="2306" max="2306" width="4.5703125" style="42" customWidth="1"/>
    <col min="2307" max="2307" width="3.42578125" style="42" customWidth="1"/>
    <col min="2308" max="2308" width="85.5703125" style="42" customWidth="1"/>
    <col min="2309" max="2309" width="1.5703125" style="42" customWidth="1"/>
    <col min="2310" max="2560" width="8.7109375" style="42"/>
    <col min="2561" max="2561" width="3.5703125" style="42" customWidth="1"/>
    <col min="2562" max="2562" width="4.5703125" style="42" customWidth="1"/>
    <col min="2563" max="2563" width="3.42578125" style="42" customWidth="1"/>
    <col min="2564" max="2564" width="85.5703125" style="42" customWidth="1"/>
    <col min="2565" max="2565" width="1.5703125" style="42" customWidth="1"/>
    <col min="2566" max="2816" width="8.7109375" style="42"/>
    <col min="2817" max="2817" width="3.5703125" style="42" customWidth="1"/>
    <col min="2818" max="2818" width="4.5703125" style="42" customWidth="1"/>
    <col min="2819" max="2819" width="3.42578125" style="42" customWidth="1"/>
    <col min="2820" max="2820" width="85.5703125" style="42" customWidth="1"/>
    <col min="2821" max="2821" width="1.5703125" style="42" customWidth="1"/>
    <col min="2822" max="3072" width="8.7109375" style="42"/>
    <col min="3073" max="3073" width="3.5703125" style="42" customWidth="1"/>
    <col min="3074" max="3074" width="4.5703125" style="42" customWidth="1"/>
    <col min="3075" max="3075" width="3.42578125" style="42" customWidth="1"/>
    <col min="3076" max="3076" width="85.5703125" style="42" customWidth="1"/>
    <col min="3077" max="3077" width="1.5703125" style="42" customWidth="1"/>
    <col min="3078" max="3328" width="8.7109375" style="42"/>
    <col min="3329" max="3329" width="3.5703125" style="42" customWidth="1"/>
    <col min="3330" max="3330" width="4.5703125" style="42" customWidth="1"/>
    <col min="3331" max="3331" width="3.42578125" style="42" customWidth="1"/>
    <col min="3332" max="3332" width="85.5703125" style="42" customWidth="1"/>
    <col min="3333" max="3333" width="1.5703125" style="42" customWidth="1"/>
    <col min="3334" max="3584" width="8.7109375" style="42"/>
    <col min="3585" max="3585" width="3.5703125" style="42" customWidth="1"/>
    <col min="3586" max="3586" width="4.5703125" style="42" customWidth="1"/>
    <col min="3587" max="3587" width="3.42578125" style="42" customWidth="1"/>
    <col min="3588" max="3588" width="85.5703125" style="42" customWidth="1"/>
    <col min="3589" max="3589" width="1.5703125" style="42" customWidth="1"/>
    <col min="3590" max="3840" width="8.7109375" style="42"/>
    <col min="3841" max="3841" width="3.5703125" style="42" customWidth="1"/>
    <col min="3842" max="3842" width="4.5703125" style="42" customWidth="1"/>
    <col min="3843" max="3843" width="3.42578125" style="42" customWidth="1"/>
    <col min="3844" max="3844" width="85.5703125" style="42" customWidth="1"/>
    <col min="3845" max="3845" width="1.5703125" style="42" customWidth="1"/>
    <col min="3846" max="4096" width="8.7109375" style="42"/>
    <col min="4097" max="4097" width="3.5703125" style="42" customWidth="1"/>
    <col min="4098" max="4098" width="4.5703125" style="42" customWidth="1"/>
    <col min="4099" max="4099" width="3.42578125" style="42" customWidth="1"/>
    <col min="4100" max="4100" width="85.5703125" style="42" customWidth="1"/>
    <col min="4101" max="4101" width="1.5703125" style="42" customWidth="1"/>
    <col min="4102" max="4352" width="8.7109375" style="42"/>
    <col min="4353" max="4353" width="3.5703125" style="42" customWidth="1"/>
    <col min="4354" max="4354" width="4.5703125" style="42" customWidth="1"/>
    <col min="4355" max="4355" width="3.42578125" style="42" customWidth="1"/>
    <col min="4356" max="4356" width="85.5703125" style="42" customWidth="1"/>
    <col min="4357" max="4357" width="1.5703125" style="42" customWidth="1"/>
    <col min="4358" max="4608" width="8.7109375" style="42"/>
    <col min="4609" max="4609" width="3.5703125" style="42" customWidth="1"/>
    <col min="4610" max="4610" width="4.5703125" style="42" customWidth="1"/>
    <col min="4611" max="4611" width="3.42578125" style="42" customWidth="1"/>
    <col min="4612" max="4612" width="85.5703125" style="42" customWidth="1"/>
    <col min="4613" max="4613" width="1.5703125" style="42" customWidth="1"/>
    <col min="4614" max="4864" width="8.7109375" style="42"/>
    <col min="4865" max="4865" width="3.5703125" style="42" customWidth="1"/>
    <col min="4866" max="4866" width="4.5703125" style="42" customWidth="1"/>
    <col min="4867" max="4867" width="3.42578125" style="42" customWidth="1"/>
    <col min="4868" max="4868" width="85.5703125" style="42" customWidth="1"/>
    <col min="4869" max="4869" width="1.5703125" style="42" customWidth="1"/>
    <col min="4870" max="5120" width="8.7109375" style="42"/>
    <col min="5121" max="5121" width="3.5703125" style="42" customWidth="1"/>
    <col min="5122" max="5122" width="4.5703125" style="42" customWidth="1"/>
    <col min="5123" max="5123" width="3.42578125" style="42" customWidth="1"/>
    <col min="5124" max="5124" width="85.5703125" style="42" customWidth="1"/>
    <col min="5125" max="5125" width="1.5703125" style="42" customWidth="1"/>
    <col min="5126" max="5376" width="8.7109375" style="42"/>
    <col min="5377" max="5377" width="3.5703125" style="42" customWidth="1"/>
    <col min="5378" max="5378" width="4.5703125" style="42" customWidth="1"/>
    <col min="5379" max="5379" width="3.42578125" style="42" customWidth="1"/>
    <col min="5380" max="5380" width="85.5703125" style="42" customWidth="1"/>
    <col min="5381" max="5381" width="1.5703125" style="42" customWidth="1"/>
    <col min="5382" max="5632" width="8.7109375" style="42"/>
    <col min="5633" max="5633" width="3.5703125" style="42" customWidth="1"/>
    <col min="5634" max="5634" width="4.5703125" style="42" customWidth="1"/>
    <col min="5635" max="5635" width="3.42578125" style="42" customWidth="1"/>
    <col min="5636" max="5636" width="85.5703125" style="42" customWidth="1"/>
    <col min="5637" max="5637" width="1.5703125" style="42" customWidth="1"/>
    <col min="5638" max="5888" width="8.7109375" style="42"/>
    <col min="5889" max="5889" width="3.5703125" style="42" customWidth="1"/>
    <col min="5890" max="5890" width="4.5703125" style="42" customWidth="1"/>
    <col min="5891" max="5891" width="3.42578125" style="42" customWidth="1"/>
    <col min="5892" max="5892" width="85.5703125" style="42" customWidth="1"/>
    <col min="5893" max="5893" width="1.5703125" style="42" customWidth="1"/>
    <col min="5894" max="6144" width="8.7109375" style="42"/>
    <col min="6145" max="6145" width="3.5703125" style="42" customWidth="1"/>
    <col min="6146" max="6146" width="4.5703125" style="42" customWidth="1"/>
    <col min="6147" max="6147" width="3.42578125" style="42" customWidth="1"/>
    <col min="6148" max="6148" width="85.5703125" style="42" customWidth="1"/>
    <col min="6149" max="6149" width="1.5703125" style="42" customWidth="1"/>
    <col min="6150" max="6400" width="8.7109375" style="42"/>
    <col min="6401" max="6401" width="3.5703125" style="42" customWidth="1"/>
    <col min="6402" max="6402" width="4.5703125" style="42" customWidth="1"/>
    <col min="6403" max="6403" width="3.42578125" style="42" customWidth="1"/>
    <col min="6404" max="6404" width="85.5703125" style="42" customWidth="1"/>
    <col min="6405" max="6405" width="1.5703125" style="42" customWidth="1"/>
    <col min="6406" max="6656" width="8.7109375" style="42"/>
    <col min="6657" max="6657" width="3.5703125" style="42" customWidth="1"/>
    <col min="6658" max="6658" width="4.5703125" style="42" customWidth="1"/>
    <col min="6659" max="6659" width="3.42578125" style="42" customWidth="1"/>
    <col min="6660" max="6660" width="85.5703125" style="42" customWidth="1"/>
    <col min="6661" max="6661" width="1.5703125" style="42" customWidth="1"/>
    <col min="6662" max="6912" width="8.7109375" style="42"/>
    <col min="6913" max="6913" width="3.5703125" style="42" customWidth="1"/>
    <col min="6914" max="6914" width="4.5703125" style="42" customWidth="1"/>
    <col min="6915" max="6915" width="3.42578125" style="42" customWidth="1"/>
    <col min="6916" max="6916" width="85.5703125" style="42" customWidth="1"/>
    <col min="6917" max="6917" width="1.5703125" style="42" customWidth="1"/>
    <col min="6918" max="7168" width="8.7109375" style="42"/>
    <col min="7169" max="7169" width="3.5703125" style="42" customWidth="1"/>
    <col min="7170" max="7170" width="4.5703125" style="42" customWidth="1"/>
    <col min="7171" max="7171" width="3.42578125" style="42" customWidth="1"/>
    <col min="7172" max="7172" width="85.5703125" style="42" customWidth="1"/>
    <col min="7173" max="7173" width="1.5703125" style="42" customWidth="1"/>
    <col min="7174" max="7424" width="8.7109375" style="42"/>
    <col min="7425" max="7425" width="3.5703125" style="42" customWidth="1"/>
    <col min="7426" max="7426" width="4.5703125" style="42" customWidth="1"/>
    <col min="7427" max="7427" width="3.42578125" style="42" customWidth="1"/>
    <col min="7428" max="7428" width="85.5703125" style="42" customWidth="1"/>
    <col min="7429" max="7429" width="1.5703125" style="42" customWidth="1"/>
    <col min="7430" max="7680" width="8.7109375" style="42"/>
    <col min="7681" max="7681" width="3.5703125" style="42" customWidth="1"/>
    <col min="7682" max="7682" width="4.5703125" style="42" customWidth="1"/>
    <col min="7683" max="7683" width="3.42578125" style="42" customWidth="1"/>
    <col min="7684" max="7684" width="85.5703125" style="42" customWidth="1"/>
    <col min="7685" max="7685" width="1.5703125" style="42" customWidth="1"/>
    <col min="7686" max="7936" width="8.7109375" style="42"/>
    <col min="7937" max="7937" width="3.5703125" style="42" customWidth="1"/>
    <col min="7938" max="7938" width="4.5703125" style="42" customWidth="1"/>
    <col min="7939" max="7939" width="3.42578125" style="42" customWidth="1"/>
    <col min="7940" max="7940" width="85.5703125" style="42" customWidth="1"/>
    <col min="7941" max="7941" width="1.5703125" style="42" customWidth="1"/>
    <col min="7942" max="8192" width="8.7109375" style="42"/>
    <col min="8193" max="8193" width="3.5703125" style="42" customWidth="1"/>
    <col min="8194" max="8194" width="4.5703125" style="42" customWidth="1"/>
    <col min="8195" max="8195" width="3.42578125" style="42" customWidth="1"/>
    <col min="8196" max="8196" width="85.5703125" style="42" customWidth="1"/>
    <col min="8197" max="8197" width="1.5703125" style="42" customWidth="1"/>
    <col min="8198" max="8448" width="8.7109375" style="42"/>
    <col min="8449" max="8449" width="3.5703125" style="42" customWidth="1"/>
    <col min="8450" max="8450" width="4.5703125" style="42" customWidth="1"/>
    <col min="8451" max="8451" width="3.42578125" style="42" customWidth="1"/>
    <col min="8452" max="8452" width="85.5703125" style="42" customWidth="1"/>
    <col min="8453" max="8453" width="1.5703125" style="42" customWidth="1"/>
    <col min="8454" max="8704" width="8.7109375" style="42"/>
    <col min="8705" max="8705" width="3.5703125" style="42" customWidth="1"/>
    <col min="8706" max="8706" width="4.5703125" style="42" customWidth="1"/>
    <col min="8707" max="8707" width="3.42578125" style="42" customWidth="1"/>
    <col min="8708" max="8708" width="85.5703125" style="42" customWidth="1"/>
    <col min="8709" max="8709" width="1.5703125" style="42" customWidth="1"/>
    <col min="8710" max="8960" width="8.7109375" style="42"/>
    <col min="8961" max="8961" width="3.5703125" style="42" customWidth="1"/>
    <col min="8962" max="8962" width="4.5703125" style="42" customWidth="1"/>
    <col min="8963" max="8963" width="3.42578125" style="42" customWidth="1"/>
    <col min="8964" max="8964" width="85.5703125" style="42" customWidth="1"/>
    <col min="8965" max="8965" width="1.5703125" style="42" customWidth="1"/>
    <col min="8966" max="9216" width="8.7109375" style="42"/>
    <col min="9217" max="9217" width="3.5703125" style="42" customWidth="1"/>
    <col min="9218" max="9218" width="4.5703125" style="42" customWidth="1"/>
    <col min="9219" max="9219" width="3.42578125" style="42" customWidth="1"/>
    <col min="9220" max="9220" width="85.5703125" style="42" customWidth="1"/>
    <col min="9221" max="9221" width="1.5703125" style="42" customWidth="1"/>
    <col min="9222" max="9472" width="8.7109375" style="42"/>
    <col min="9473" max="9473" width="3.5703125" style="42" customWidth="1"/>
    <col min="9474" max="9474" width="4.5703125" style="42" customWidth="1"/>
    <col min="9475" max="9475" width="3.42578125" style="42" customWidth="1"/>
    <col min="9476" max="9476" width="85.5703125" style="42" customWidth="1"/>
    <col min="9477" max="9477" width="1.5703125" style="42" customWidth="1"/>
    <col min="9478" max="9728" width="8.7109375" style="42"/>
    <col min="9729" max="9729" width="3.5703125" style="42" customWidth="1"/>
    <col min="9730" max="9730" width="4.5703125" style="42" customWidth="1"/>
    <col min="9731" max="9731" width="3.42578125" style="42" customWidth="1"/>
    <col min="9732" max="9732" width="85.5703125" style="42" customWidth="1"/>
    <col min="9733" max="9733" width="1.5703125" style="42" customWidth="1"/>
    <col min="9734" max="9984" width="8.7109375" style="42"/>
    <col min="9985" max="9985" width="3.5703125" style="42" customWidth="1"/>
    <col min="9986" max="9986" width="4.5703125" style="42" customWidth="1"/>
    <col min="9987" max="9987" width="3.42578125" style="42" customWidth="1"/>
    <col min="9988" max="9988" width="85.5703125" style="42" customWidth="1"/>
    <col min="9989" max="9989" width="1.5703125" style="42" customWidth="1"/>
    <col min="9990" max="10240" width="8.7109375" style="42"/>
    <col min="10241" max="10241" width="3.5703125" style="42" customWidth="1"/>
    <col min="10242" max="10242" width="4.5703125" style="42" customWidth="1"/>
    <col min="10243" max="10243" width="3.42578125" style="42" customWidth="1"/>
    <col min="10244" max="10244" width="85.5703125" style="42" customWidth="1"/>
    <col min="10245" max="10245" width="1.5703125" style="42" customWidth="1"/>
    <col min="10246" max="10496" width="8.7109375" style="42"/>
    <col min="10497" max="10497" width="3.5703125" style="42" customWidth="1"/>
    <col min="10498" max="10498" width="4.5703125" style="42" customWidth="1"/>
    <col min="10499" max="10499" width="3.42578125" style="42" customWidth="1"/>
    <col min="10500" max="10500" width="85.5703125" style="42" customWidth="1"/>
    <col min="10501" max="10501" width="1.5703125" style="42" customWidth="1"/>
    <col min="10502" max="10752" width="8.7109375" style="42"/>
    <col min="10753" max="10753" width="3.5703125" style="42" customWidth="1"/>
    <col min="10754" max="10754" width="4.5703125" style="42" customWidth="1"/>
    <col min="10755" max="10755" width="3.42578125" style="42" customWidth="1"/>
    <col min="10756" max="10756" width="85.5703125" style="42" customWidth="1"/>
    <col min="10757" max="10757" width="1.5703125" style="42" customWidth="1"/>
    <col min="10758" max="11008" width="8.7109375" style="42"/>
    <col min="11009" max="11009" width="3.5703125" style="42" customWidth="1"/>
    <col min="11010" max="11010" width="4.5703125" style="42" customWidth="1"/>
    <col min="11011" max="11011" width="3.42578125" style="42" customWidth="1"/>
    <col min="11012" max="11012" width="85.5703125" style="42" customWidth="1"/>
    <col min="11013" max="11013" width="1.5703125" style="42" customWidth="1"/>
    <col min="11014" max="11264" width="8.7109375" style="42"/>
    <col min="11265" max="11265" width="3.5703125" style="42" customWidth="1"/>
    <col min="11266" max="11266" width="4.5703125" style="42" customWidth="1"/>
    <col min="11267" max="11267" width="3.42578125" style="42" customWidth="1"/>
    <col min="11268" max="11268" width="85.5703125" style="42" customWidth="1"/>
    <col min="11269" max="11269" width="1.5703125" style="42" customWidth="1"/>
    <col min="11270" max="11520" width="8.7109375" style="42"/>
    <col min="11521" max="11521" width="3.5703125" style="42" customWidth="1"/>
    <col min="11522" max="11522" width="4.5703125" style="42" customWidth="1"/>
    <col min="11523" max="11523" width="3.42578125" style="42" customWidth="1"/>
    <col min="11524" max="11524" width="85.5703125" style="42" customWidth="1"/>
    <col min="11525" max="11525" width="1.5703125" style="42" customWidth="1"/>
    <col min="11526" max="11776" width="8.7109375" style="42"/>
    <col min="11777" max="11777" width="3.5703125" style="42" customWidth="1"/>
    <col min="11778" max="11778" width="4.5703125" style="42" customWidth="1"/>
    <col min="11779" max="11779" width="3.42578125" style="42" customWidth="1"/>
    <col min="11780" max="11780" width="85.5703125" style="42" customWidth="1"/>
    <col min="11781" max="11781" width="1.5703125" style="42" customWidth="1"/>
    <col min="11782" max="12032" width="8.7109375" style="42"/>
    <col min="12033" max="12033" width="3.5703125" style="42" customWidth="1"/>
    <col min="12034" max="12034" width="4.5703125" style="42" customWidth="1"/>
    <col min="12035" max="12035" width="3.42578125" style="42" customWidth="1"/>
    <col min="12036" max="12036" width="85.5703125" style="42" customWidth="1"/>
    <col min="12037" max="12037" width="1.5703125" style="42" customWidth="1"/>
    <col min="12038" max="12288" width="8.7109375" style="42"/>
    <col min="12289" max="12289" width="3.5703125" style="42" customWidth="1"/>
    <col min="12290" max="12290" width="4.5703125" style="42" customWidth="1"/>
    <col min="12291" max="12291" width="3.42578125" style="42" customWidth="1"/>
    <col min="12292" max="12292" width="85.5703125" style="42" customWidth="1"/>
    <col min="12293" max="12293" width="1.5703125" style="42" customWidth="1"/>
    <col min="12294" max="12544" width="8.7109375" style="42"/>
    <col min="12545" max="12545" width="3.5703125" style="42" customWidth="1"/>
    <col min="12546" max="12546" width="4.5703125" style="42" customWidth="1"/>
    <col min="12547" max="12547" width="3.42578125" style="42" customWidth="1"/>
    <col min="12548" max="12548" width="85.5703125" style="42" customWidth="1"/>
    <col min="12549" max="12549" width="1.5703125" style="42" customWidth="1"/>
    <col min="12550" max="12800" width="8.7109375" style="42"/>
    <col min="12801" max="12801" width="3.5703125" style="42" customWidth="1"/>
    <col min="12802" max="12802" width="4.5703125" style="42" customWidth="1"/>
    <col min="12803" max="12803" width="3.42578125" style="42" customWidth="1"/>
    <col min="12804" max="12804" width="85.5703125" style="42" customWidth="1"/>
    <col min="12805" max="12805" width="1.5703125" style="42" customWidth="1"/>
    <col min="12806" max="13056" width="8.7109375" style="42"/>
    <col min="13057" max="13057" width="3.5703125" style="42" customWidth="1"/>
    <col min="13058" max="13058" width="4.5703125" style="42" customWidth="1"/>
    <col min="13059" max="13059" width="3.42578125" style="42" customWidth="1"/>
    <col min="13060" max="13060" width="85.5703125" style="42" customWidth="1"/>
    <col min="13061" max="13061" width="1.5703125" style="42" customWidth="1"/>
    <col min="13062" max="13312" width="8.7109375" style="42"/>
    <col min="13313" max="13313" width="3.5703125" style="42" customWidth="1"/>
    <col min="13314" max="13314" width="4.5703125" style="42" customWidth="1"/>
    <col min="13315" max="13315" width="3.42578125" style="42" customWidth="1"/>
    <col min="13316" max="13316" width="85.5703125" style="42" customWidth="1"/>
    <col min="13317" max="13317" width="1.5703125" style="42" customWidth="1"/>
    <col min="13318" max="13568" width="8.7109375" style="42"/>
    <col min="13569" max="13569" width="3.5703125" style="42" customWidth="1"/>
    <col min="13570" max="13570" width="4.5703125" style="42" customWidth="1"/>
    <col min="13571" max="13571" width="3.42578125" style="42" customWidth="1"/>
    <col min="13572" max="13572" width="85.5703125" style="42" customWidth="1"/>
    <col min="13573" max="13573" width="1.5703125" style="42" customWidth="1"/>
    <col min="13574" max="13824" width="8.7109375" style="42"/>
    <col min="13825" max="13825" width="3.5703125" style="42" customWidth="1"/>
    <col min="13826" max="13826" width="4.5703125" style="42" customWidth="1"/>
    <col min="13827" max="13827" width="3.42578125" style="42" customWidth="1"/>
    <col min="13828" max="13828" width="85.5703125" style="42" customWidth="1"/>
    <col min="13829" max="13829" width="1.5703125" style="42" customWidth="1"/>
    <col min="13830" max="14080" width="8.7109375" style="42"/>
    <col min="14081" max="14081" width="3.5703125" style="42" customWidth="1"/>
    <col min="14082" max="14082" width="4.5703125" style="42" customWidth="1"/>
    <col min="14083" max="14083" width="3.42578125" style="42" customWidth="1"/>
    <col min="14084" max="14084" width="85.5703125" style="42" customWidth="1"/>
    <col min="14085" max="14085" width="1.5703125" style="42" customWidth="1"/>
    <col min="14086" max="14336" width="8.7109375" style="42"/>
    <col min="14337" max="14337" width="3.5703125" style="42" customWidth="1"/>
    <col min="14338" max="14338" width="4.5703125" style="42" customWidth="1"/>
    <col min="14339" max="14339" width="3.42578125" style="42" customWidth="1"/>
    <col min="14340" max="14340" width="85.5703125" style="42" customWidth="1"/>
    <col min="14341" max="14341" width="1.5703125" style="42" customWidth="1"/>
    <col min="14342" max="14592" width="8.7109375" style="42"/>
    <col min="14593" max="14593" width="3.5703125" style="42" customWidth="1"/>
    <col min="14594" max="14594" width="4.5703125" style="42" customWidth="1"/>
    <col min="14595" max="14595" width="3.42578125" style="42" customWidth="1"/>
    <col min="14596" max="14596" width="85.5703125" style="42" customWidth="1"/>
    <col min="14597" max="14597" width="1.5703125" style="42" customWidth="1"/>
    <col min="14598" max="14848" width="8.7109375" style="42"/>
    <col min="14849" max="14849" width="3.5703125" style="42" customWidth="1"/>
    <col min="14850" max="14850" width="4.5703125" style="42" customWidth="1"/>
    <col min="14851" max="14851" width="3.42578125" style="42" customWidth="1"/>
    <col min="14852" max="14852" width="85.5703125" style="42" customWidth="1"/>
    <col min="14853" max="14853" width="1.5703125" style="42" customWidth="1"/>
    <col min="14854" max="15104" width="8.7109375" style="42"/>
    <col min="15105" max="15105" width="3.5703125" style="42" customWidth="1"/>
    <col min="15106" max="15106" width="4.5703125" style="42" customWidth="1"/>
    <col min="15107" max="15107" width="3.42578125" style="42" customWidth="1"/>
    <col min="15108" max="15108" width="85.5703125" style="42" customWidth="1"/>
    <col min="15109" max="15109" width="1.5703125" style="42" customWidth="1"/>
    <col min="15110" max="15360" width="8.7109375" style="42"/>
    <col min="15361" max="15361" width="3.5703125" style="42" customWidth="1"/>
    <col min="15362" max="15362" width="4.5703125" style="42" customWidth="1"/>
    <col min="15363" max="15363" width="3.42578125" style="42" customWidth="1"/>
    <col min="15364" max="15364" width="85.5703125" style="42" customWidth="1"/>
    <col min="15365" max="15365" width="1.5703125" style="42" customWidth="1"/>
    <col min="15366" max="15616" width="8.7109375" style="42"/>
    <col min="15617" max="15617" width="3.5703125" style="42" customWidth="1"/>
    <col min="15618" max="15618" width="4.5703125" style="42" customWidth="1"/>
    <col min="15619" max="15619" width="3.42578125" style="42" customWidth="1"/>
    <col min="15620" max="15620" width="85.5703125" style="42" customWidth="1"/>
    <col min="15621" max="15621" width="1.5703125" style="42" customWidth="1"/>
    <col min="15622" max="15872" width="8.7109375" style="42"/>
    <col min="15873" max="15873" width="3.5703125" style="42" customWidth="1"/>
    <col min="15874" max="15874" width="4.5703125" style="42" customWidth="1"/>
    <col min="15875" max="15875" width="3.42578125" style="42" customWidth="1"/>
    <col min="15876" max="15876" width="85.5703125" style="42" customWidth="1"/>
    <col min="15877" max="15877" width="1.5703125" style="42" customWidth="1"/>
    <col min="15878" max="16128" width="8.7109375" style="42"/>
    <col min="16129" max="16129" width="3.5703125" style="42" customWidth="1"/>
    <col min="16130" max="16130" width="4.5703125" style="42" customWidth="1"/>
    <col min="16131" max="16131" width="3.42578125" style="42" customWidth="1"/>
    <col min="16132" max="16132" width="85.5703125" style="42" customWidth="1"/>
    <col min="16133" max="16133" width="1.5703125" style="42" customWidth="1"/>
    <col min="16134" max="16384" width="8.7109375" style="42"/>
  </cols>
  <sheetData>
    <row r="1" spans="2:11" ht="38.65" customHeight="1" x14ac:dyDescent="0.25">
      <c r="B1" s="855" t="s">
        <v>535</v>
      </c>
      <c r="C1" s="855"/>
      <c r="D1" s="855"/>
      <c r="E1" s="40"/>
      <c r="F1" s="40"/>
      <c r="G1" s="40"/>
      <c r="H1" s="40"/>
      <c r="I1" s="40"/>
      <c r="J1" s="41"/>
    </row>
    <row r="2" spans="2:11" ht="6.75" customHeight="1" x14ac:dyDescent="0.25">
      <c r="B2" s="43"/>
      <c r="C2" s="44"/>
      <c r="D2" s="45"/>
      <c r="E2" s="45"/>
      <c r="F2" s="45"/>
      <c r="G2" s="45"/>
      <c r="H2" s="45"/>
      <c r="I2" s="45"/>
      <c r="K2" s="46"/>
    </row>
    <row r="3" spans="2:11" ht="15" customHeight="1" x14ac:dyDescent="0.25">
      <c r="B3" s="851" t="s">
        <v>9</v>
      </c>
      <c r="C3" s="851"/>
      <c r="D3" s="851"/>
      <c r="E3" s="47"/>
      <c r="F3" s="47"/>
      <c r="G3" s="47"/>
      <c r="H3" s="47"/>
      <c r="I3" s="47"/>
    </row>
    <row r="4" spans="2:11" ht="28.9" customHeight="1" x14ac:dyDescent="0.25">
      <c r="B4" s="497"/>
      <c r="C4" s="48" t="s">
        <v>10</v>
      </c>
      <c r="D4" s="49" t="s">
        <v>11</v>
      </c>
      <c r="E4" s="47"/>
      <c r="F4" s="47"/>
      <c r="G4" s="47"/>
      <c r="H4" s="47"/>
      <c r="I4" s="47"/>
    </row>
    <row r="5" spans="2:11" ht="15" x14ac:dyDescent="0.25">
      <c r="B5" s="50"/>
      <c r="C5" s="48" t="s">
        <v>12</v>
      </c>
      <c r="D5" s="51" t="s">
        <v>13</v>
      </c>
      <c r="E5" s="47"/>
      <c r="F5" s="45"/>
      <c r="G5" s="47"/>
      <c r="H5" s="47"/>
      <c r="I5" s="47"/>
    </row>
    <row r="6" spans="2:11" ht="14.65" customHeight="1" x14ac:dyDescent="0.25">
      <c r="B6" s="50"/>
      <c r="C6" s="48" t="s">
        <v>14</v>
      </c>
      <c r="D6" s="52" t="s">
        <v>15</v>
      </c>
      <c r="E6" s="47"/>
      <c r="F6" s="47"/>
      <c r="G6" s="47"/>
      <c r="H6" s="47"/>
      <c r="I6" s="47"/>
    </row>
    <row r="7" spans="2:11" ht="14.65" customHeight="1" x14ac:dyDescent="0.25">
      <c r="B7" s="50"/>
      <c r="C7" s="48"/>
      <c r="D7" s="493" t="s">
        <v>16</v>
      </c>
      <c r="E7" s="47"/>
      <c r="F7" s="47"/>
      <c r="G7" s="47"/>
      <c r="H7" s="47"/>
      <c r="I7" s="47"/>
    </row>
    <row r="8" spans="2:11" ht="15" x14ac:dyDescent="0.25">
      <c r="B8" s="50"/>
      <c r="C8" s="48"/>
      <c r="D8" s="493" t="s">
        <v>17</v>
      </c>
      <c r="E8" s="47"/>
      <c r="F8" s="47"/>
      <c r="G8" s="47"/>
      <c r="H8" s="47"/>
      <c r="I8" s="47"/>
    </row>
    <row r="9" spans="2:11" ht="15" x14ac:dyDescent="0.25">
      <c r="B9" s="50"/>
      <c r="C9" s="48"/>
      <c r="D9" s="493" t="s">
        <v>18</v>
      </c>
      <c r="E9" s="47"/>
      <c r="F9" s="47"/>
      <c r="G9" s="47"/>
      <c r="H9" s="47"/>
      <c r="I9" s="47"/>
    </row>
    <row r="10" spans="2:11" ht="15" x14ac:dyDescent="0.25">
      <c r="B10" s="50"/>
      <c r="C10" s="48"/>
      <c r="D10" s="493" t="s">
        <v>309</v>
      </c>
      <c r="E10" s="47"/>
      <c r="F10" s="47"/>
      <c r="G10" s="47"/>
      <c r="H10" s="47"/>
      <c r="I10" s="47"/>
    </row>
    <row r="11" spans="2:11" ht="15" x14ac:dyDescent="0.25">
      <c r="B11" s="50"/>
      <c r="C11" s="48"/>
      <c r="D11" s="493" t="s">
        <v>19</v>
      </c>
      <c r="E11" s="47"/>
      <c r="F11" s="47"/>
      <c r="G11" s="47"/>
      <c r="H11" s="47"/>
      <c r="I11" s="47"/>
    </row>
    <row r="12" spans="2:11" ht="15" x14ac:dyDescent="0.25">
      <c r="B12" s="50"/>
      <c r="C12" s="48"/>
      <c r="D12" s="493" t="s">
        <v>381</v>
      </c>
      <c r="E12" s="47"/>
      <c r="F12" s="47"/>
      <c r="G12" s="47"/>
      <c r="H12" s="47"/>
      <c r="I12" s="47"/>
    </row>
    <row r="13" spans="2:11" s="53" customFormat="1" ht="18" customHeight="1" x14ac:dyDescent="0.25">
      <c r="B13" s="50"/>
      <c r="C13" s="48" t="s">
        <v>20</v>
      </c>
      <c r="D13" s="52" t="s">
        <v>21</v>
      </c>
      <c r="E13" s="51"/>
      <c r="F13" s="51"/>
      <c r="G13" s="51"/>
      <c r="H13" s="51"/>
      <c r="I13" s="51"/>
    </row>
    <row r="14" spans="2:11" s="53" customFormat="1" ht="31.5" customHeight="1" x14ac:dyDescent="0.25">
      <c r="B14" s="50"/>
      <c r="C14" s="48" t="s">
        <v>22</v>
      </c>
      <c r="D14" s="52" t="s">
        <v>23</v>
      </c>
      <c r="E14" s="51"/>
      <c r="F14" s="51"/>
      <c r="G14" s="51"/>
      <c r="H14" s="51"/>
      <c r="I14" s="51"/>
    </row>
    <row r="15" spans="2:11" s="55" customFormat="1" ht="15.75" customHeight="1" x14ac:dyDescent="0.25">
      <c r="B15" s="851" t="s">
        <v>16</v>
      </c>
      <c r="C15" s="851"/>
      <c r="D15" s="851"/>
      <c r="E15" s="54"/>
      <c r="F15" s="54"/>
      <c r="G15" s="54"/>
      <c r="H15" s="54"/>
      <c r="I15" s="54"/>
    </row>
    <row r="16" spans="2:11" s="55" customFormat="1" ht="15.75" x14ac:dyDescent="0.25">
      <c r="B16" s="56"/>
      <c r="C16" s="48" t="s">
        <v>10</v>
      </c>
      <c r="D16" s="51" t="s">
        <v>242</v>
      </c>
      <c r="E16" s="54"/>
      <c r="F16" s="54"/>
      <c r="G16" s="54"/>
      <c r="H16" s="54"/>
      <c r="I16" s="54"/>
    </row>
    <row r="17" spans="2:9" s="55" customFormat="1" ht="15.75" x14ac:dyDescent="0.25">
      <c r="B17" s="56"/>
      <c r="C17" s="48" t="s">
        <v>12</v>
      </c>
      <c r="D17" s="51" t="s">
        <v>536</v>
      </c>
      <c r="E17" s="54"/>
      <c r="F17" s="54"/>
      <c r="G17" s="54"/>
      <c r="H17" s="54"/>
      <c r="I17" s="54"/>
    </row>
    <row r="18" spans="2:9" s="53" customFormat="1" ht="15" customHeight="1" x14ac:dyDescent="0.25">
      <c r="B18" s="59"/>
      <c r="C18" s="48" t="s">
        <v>14</v>
      </c>
      <c r="D18" s="51" t="s">
        <v>243</v>
      </c>
      <c r="E18" s="51"/>
      <c r="F18" s="51"/>
      <c r="G18" s="51"/>
      <c r="H18" s="51"/>
      <c r="I18" s="51"/>
    </row>
    <row r="19" spans="2:9" s="55" customFormat="1" ht="15.75" customHeight="1" x14ac:dyDescent="0.25">
      <c r="B19" s="851" t="s">
        <v>17</v>
      </c>
      <c r="C19" s="851"/>
      <c r="D19" s="851"/>
      <c r="E19" s="54"/>
      <c r="F19" s="54"/>
      <c r="G19" s="54"/>
      <c r="H19" s="852"/>
      <c r="I19" s="852"/>
    </row>
    <row r="20" spans="2:9" s="58" customFormat="1" ht="15.75" x14ac:dyDescent="0.25">
      <c r="B20" s="56"/>
      <c r="C20" s="48" t="s">
        <v>10</v>
      </c>
      <c r="D20" s="49" t="s">
        <v>24</v>
      </c>
      <c r="E20" s="57"/>
      <c r="F20" s="57"/>
      <c r="G20" s="57"/>
      <c r="H20" s="57"/>
      <c r="I20" s="57"/>
    </row>
    <row r="21" spans="2:9" s="58" customFormat="1" ht="15.75" x14ac:dyDescent="0.25">
      <c r="B21" s="56"/>
      <c r="C21" s="48" t="s">
        <v>12</v>
      </c>
      <c r="D21" s="49" t="s">
        <v>25</v>
      </c>
      <c r="E21" s="57"/>
      <c r="F21" s="57"/>
      <c r="G21" s="57"/>
      <c r="H21" s="57"/>
      <c r="I21" s="57"/>
    </row>
    <row r="22" spans="2:9" s="53" customFormat="1" ht="15" customHeight="1" x14ac:dyDescent="0.25">
      <c r="B22" s="59"/>
      <c r="C22" s="48" t="s">
        <v>14</v>
      </c>
      <c r="D22" s="51" t="s">
        <v>26</v>
      </c>
      <c r="E22" s="51"/>
      <c r="F22" s="51"/>
      <c r="G22" s="51"/>
      <c r="H22" s="51"/>
      <c r="I22" s="51"/>
    </row>
    <row r="23" spans="2:9" s="55" customFormat="1" ht="15.75" customHeight="1" x14ac:dyDescent="0.25">
      <c r="B23" s="851" t="s">
        <v>18</v>
      </c>
      <c r="C23" s="851"/>
      <c r="D23" s="851"/>
      <c r="E23" s="54"/>
      <c r="F23" s="54"/>
      <c r="G23" s="54"/>
      <c r="H23" s="852"/>
      <c r="I23" s="852"/>
    </row>
    <row r="24" spans="2:9" s="55" customFormat="1" ht="15.75" x14ac:dyDescent="0.25">
      <c r="B24" s="56"/>
      <c r="C24" s="48" t="s">
        <v>10</v>
      </c>
      <c r="D24" s="49" t="s">
        <v>27</v>
      </c>
      <c r="E24" s="54"/>
      <c r="F24" s="54"/>
      <c r="G24" s="54"/>
      <c r="H24" s="54"/>
      <c r="I24" s="54"/>
    </row>
    <row r="25" spans="2:9" s="55" customFormat="1" ht="30" x14ac:dyDescent="0.25">
      <c r="B25" s="56"/>
      <c r="C25" s="48" t="s">
        <v>12</v>
      </c>
      <c r="D25" s="49" t="s">
        <v>28</v>
      </c>
      <c r="E25" s="54"/>
      <c r="F25" s="54"/>
      <c r="G25" s="54"/>
      <c r="H25" s="54"/>
      <c r="I25" s="54"/>
    </row>
    <row r="26" spans="2:9" s="55" customFormat="1" ht="15.75" customHeight="1" x14ac:dyDescent="0.25">
      <c r="B26" s="851" t="s">
        <v>385</v>
      </c>
      <c r="C26" s="851"/>
      <c r="D26" s="851"/>
      <c r="E26" s="54"/>
      <c r="F26" s="54"/>
      <c r="G26" s="54"/>
      <c r="H26" s="852"/>
      <c r="I26" s="852"/>
    </row>
    <row r="27" spans="2:9" s="55" customFormat="1" ht="30" x14ac:dyDescent="0.25">
      <c r="B27" s="60"/>
      <c r="C27" s="48" t="s">
        <v>10</v>
      </c>
      <c r="D27" s="63" t="s">
        <v>420</v>
      </c>
      <c r="E27" s="54"/>
      <c r="F27" s="54"/>
      <c r="G27" s="54"/>
      <c r="H27" s="54"/>
      <c r="I27" s="54"/>
    </row>
    <row r="28" spans="2:9" s="55" customFormat="1" ht="31.5" customHeight="1" x14ac:dyDescent="0.25">
      <c r="B28" s="60"/>
      <c r="C28" s="48" t="s">
        <v>12</v>
      </c>
      <c r="D28" s="63" t="s">
        <v>383</v>
      </c>
      <c r="E28" s="54"/>
      <c r="F28" s="54"/>
      <c r="G28" s="54"/>
      <c r="H28" s="54"/>
      <c r="I28" s="54"/>
    </row>
    <row r="29" spans="2:9" s="55" customFormat="1" ht="15.75" x14ac:dyDescent="0.25">
      <c r="B29" s="60"/>
      <c r="C29" s="48" t="s">
        <v>14</v>
      </c>
      <c r="D29" s="63" t="s">
        <v>537</v>
      </c>
      <c r="E29" s="54"/>
      <c r="F29" s="54"/>
      <c r="G29" s="54"/>
      <c r="H29" s="54"/>
      <c r="I29" s="54"/>
    </row>
    <row r="30" spans="2:9" s="55" customFormat="1" ht="17.25" customHeight="1" x14ac:dyDescent="0.25">
      <c r="B30" s="60"/>
      <c r="C30" s="48" t="s">
        <v>20</v>
      </c>
      <c r="D30" s="63" t="s">
        <v>538</v>
      </c>
      <c r="E30" s="54"/>
      <c r="F30" s="54"/>
      <c r="G30" s="54"/>
      <c r="H30" s="54"/>
      <c r="I30" s="54"/>
    </row>
    <row r="31" spans="2:9" s="55" customFormat="1" ht="30" x14ac:dyDescent="0.25">
      <c r="B31" s="60"/>
      <c r="C31" s="48" t="s">
        <v>22</v>
      </c>
      <c r="D31" s="52" t="s">
        <v>384</v>
      </c>
      <c r="E31" s="54"/>
      <c r="F31" s="54"/>
      <c r="G31" s="54"/>
      <c r="H31" s="54"/>
      <c r="I31" s="54"/>
    </row>
    <row r="32" spans="2:9" s="55" customFormat="1" ht="15.75" customHeight="1" x14ac:dyDescent="0.25">
      <c r="B32" s="61" t="s">
        <v>19</v>
      </c>
      <c r="C32" s="497"/>
      <c r="D32" s="497"/>
      <c r="E32" s="54"/>
      <c r="F32" s="54"/>
      <c r="G32" s="54"/>
      <c r="H32" s="852"/>
      <c r="I32" s="852"/>
    </row>
    <row r="33" spans="2:9" s="55" customFormat="1" ht="30" x14ac:dyDescent="0.25">
      <c r="B33" s="60"/>
      <c r="C33" s="48" t="s">
        <v>10</v>
      </c>
      <c r="D33" s="63" t="s">
        <v>540</v>
      </c>
      <c r="E33" s="54"/>
      <c r="F33" s="54"/>
      <c r="G33" s="54"/>
      <c r="H33" s="54"/>
      <c r="I33" s="54"/>
    </row>
    <row r="34" spans="2:9" s="55" customFormat="1" ht="17.25" customHeight="1" x14ac:dyDescent="0.25">
      <c r="B34" s="56"/>
      <c r="C34" s="48" t="s">
        <v>12</v>
      </c>
      <c r="D34" s="52" t="s">
        <v>539</v>
      </c>
      <c r="E34" s="54"/>
      <c r="F34" s="54"/>
      <c r="G34" s="54"/>
      <c r="H34" s="54"/>
      <c r="I34" s="54"/>
    </row>
    <row r="35" spans="2:9" ht="15" x14ac:dyDescent="0.25">
      <c r="B35" s="62"/>
      <c r="C35" s="48" t="s">
        <v>14</v>
      </c>
      <c r="D35" s="52" t="s">
        <v>386</v>
      </c>
      <c r="E35" s="47"/>
      <c r="F35" s="47"/>
      <c r="G35" s="47"/>
      <c r="H35" s="47"/>
      <c r="I35" s="47"/>
    </row>
    <row r="36" spans="2:9" ht="15" x14ac:dyDescent="0.25">
      <c r="B36" s="62"/>
      <c r="C36" s="48" t="s">
        <v>20</v>
      </c>
      <c r="D36" s="52" t="s">
        <v>387</v>
      </c>
      <c r="E36" s="47"/>
      <c r="F36" s="47"/>
      <c r="G36" s="47"/>
      <c r="H36" s="47"/>
      <c r="I36" s="47"/>
    </row>
    <row r="37" spans="2:9" ht="15" x14ac:dyDescent="0.25">
      <c r="B37" s="62"/>
      <c r="C37" s="48" t="s">
        <v>22</v>
      </c>
      <c r="D37" s="52" t="s">
        <v>388</v>
      </c>
      <c r="E37" s="47"/>
      <c r="F37" s="47"/>
      <c r="G37" s="47"/>
      <c r="H37" s="47"/>
      <c r="I37" s="47"/>
    </row>
    <row r="38" spans="2:9" ht="45" x14ac:dyDescent="0.25">
      <c r="B38" s="62"/>
      <c r="C38" s="48" t="s">
        <v>443</v>
      </c>
      <c r="D38" s="63" t="s">
        <v>534</v>
      </c>
      <c r="E38" s="47"/>
      <c r="F38" s="47"/>
      <c r="G38" s="47"/>
      <c r="H38" s="47"/>
      <c r="I38" s="47"/>
    </row>
    <row r="39" spans="2:9" s="55" customFormat="1" ht="15.75" customHeight="1" x14ac:dyDescent="0.25">
      <c r="B39" s="61" t="s">
        <v>381</v>
      </c>
      <c r="C39" s="497"/>
      <c r="D39" s="497"/>
      <c r="E39" s="54"/>
      <c r="F39" s="54"/>
      <c r="G39" s="54"/>
      <c r="H39" s="852"/>
      <c r="I39" s="852"/>
    </row>
    <row r="40" spans="2:9" s="69" customFormat="1" ht="15.75" x14ac:dyDescent="0.25">
      <c r="B40" s="67"/>
      <c r="C40" s="48" t="s">
        <v>10</v>
      </c>
      <c r="D40" s="63" t="s">
        <v>389</v>
      </c>
      <c r="E40" s="68"/>
      <c r="F40" s="68"/>
      <c r="G40" s="68"/>
      <c r="H40" s="68"/>
      <c r="I40" s="68"/>
    </row>
    <row r="41" spans="2:9" s="66" customFormat="1" ht="15.75" x14ac:dyDescent="0.25">
      <c r="B41" s="64"/>
      <c r="C41" s="48" t="s">
        <v>29</v>
      </c>
      <c r="D41" s="63" t="s">
        <v>30</v>
      </c>
      <c r="E41" s="65"/>
      <c r="F41" s="65"/>
      <c r="G41" s="65"/>
      <c r="H41" s="65"/>
      <c r="I41" s="65"/>
    </row>
    <row r="42" spans="2:9" s="69" customFormat="1" ht="15.75" x14ac:dyDescent="0.25">
      <c r="B42" s="67"/>
      <c r="C42" s="70"/>
      <c r="D42" s="853" t="s">
        <v>31</v>
      </c>
      <c r="E42" s="854"/>
      <c r="F42" s="854"/>
      <c r="G42" s="68"/>
      <c r="H42" s="68"/>
      <c r="I42" s="68"/>
    </row>
    <row r="43" spans="2:9" s="55" customFormat="1" ht="15.75" customHeight="1" x14ac:dyDescent="0.25">
      <c r="B43" s="492" t="s">
        <v>382</v>
      </c>
      <c r="C43" s="488"/>
      <c r="D43" s="488"/>
      <c r="E43" s="54"/>
      <c r="F43" s="54"/>
      <c r="G43" s="54"/>
      <c r="H43" s="852"/>
      <c r="I43" s="852"/>
    </row>
    <row r="44" spans="2:9" s="69" customFormat="1" ht="15.75" x14ac:dyDescent="0.25">
      <c r="B44" s="489"/>
      <c r="C44" s="490" t="s">
        <v>10</v>
      </c>
      <c r="D44" s="491" t="s">
        <v>430</v>
      </c>
      <c r="E44" s="68"/>
      <c r="F44" s="68"/>
      <c r="G44" s="68"/>
      <c r="H44" s="68"/>
      <c r="I44" s="68"/>
    </row>
    <row r="45" spans="2:9" s="66" customFormat="1" ht="15.75" x14ac:dyDescent="0.25">
      <c r="B45" s="489"/>
      <c r="C45" s="490" t="s">
        <v>29</v>
      </c>
      <c r="D45" s="491" t="s">
        <v>390</v>
      </c>
      <c r="E45" s="65"/>
      <c r="F45" s="65"/>
      <c r="G45" s="65"/>
      <c r="H45" s="65"/>
      <c r="I45" s="65"/>
    </row>
    <row r="46" spans="2:9" s="66" customFormat="1" ht="15.75" x14ac:dyDescent="0.25">
      <c r="B46" s="489"/>
      <c r="C46" s="490" t="s">
        <v>391</v>
      </c>
      <c r="D46" s="491" t="s">
        <v>392</v>
      </c>
      <c r="E46" s="65"/>
      <c r="F46" s="65"/>
      <c r="G46" s="65"/>
      <c r="H46" s="65"/>
      <c r="I46" s="65"/>
    </row>
    <row r="47" spans="2:9" s="66" customFormat="1" ht="15.75" x14ac:dyDescent="0.25">
      <c r="B47" s="489"/>
      <c r="C47" s="490" t="s">
        <v>393</v>
      </c>
      <c r="D47" s="491" t="s">
        <v>431</v>
      </c>
      <c r="E47" s="65"/>
      <c r="F47" s="65"/>
      <c r="G47" s="65"/>
      <c r="H47" s="65"/>
      <c r="I47" s="65"/>
    </row>
    <row r="48" spans="2:9" s="66" customFormat="1" ht="15.75" x14ac:dyDescent="0.25">
      <c r="B48" s="489"/>
      <c r="C48" s="490"/>
      <c r="D48" s="491"/>
      <c r="E48" s="65"/>
      <c r="F48" s="65"/>
      <c r="G48" s="65"/>
      <c r="H48" s="65"/>
      <c r="I48" s="65"/>
    </row>
    <row r="49" spans="2:9" ht="65.25" customHeight="1" x14ac:dyDescent="0.25">
      <c r="B49" s="62"/>
      <c r="C49" s="72"/>
      <c r="D49" s="72"/>
      <c r="E49" s="72"/>
      <c r="F49" s="72"/>
      <c r="G49" s="72"/>
      <c r="H49" s="72"/>
      <c r="I49" s="72"/>
    </row>
    <row r="50" spans="2:9" ht="65.25" customHeight="1" x14ac:dyDescent="0.25">
      <c r="B50" s="62"/>
      <c r="C50" s="71"/>
      <c r="D50" s="47"/>
      <c r="E50" s="47"/>
      <c r="F50" s="47"/>
      <c r="G50" s="47"/>
      <c r="H50" s="47"/>
      <c r="I50" s="47"/>
    </row>
    <row r="51" spans="2:9" ht="65.25" customHeight="1" x14ac:dyDescent="0.25">
      <c r="B51" s="62"/>
      <c r="C51" s="72"/>
      <c r="D51" s="72"/>
      <c r="E51" s="72"/>
      <c r="F51" s="72"/>
      <c r="G51" s="72"/>
      <c r="H51" s="72"/>
      <c r="I51" s="72"/>
    </row>
    <row r="52" spans="2:9" ht="65.25" customHeight="1" x14ac:dyDescent="0.25">
      <c r="B52" s="62"/>
      <c r="C52" s="71"/>
      <c r="D52" s="47"/>
      <c r="E52" s="47"/>
      <c r="F52" s="47"/>
      <c r="G52" s="47"/>
      <c r="H52" s="47"/>
      <c r="I52" s="47"/>
    </row>
    <row r="53" spans="2:9" ht="65.25" customHeight="1" x14ac:dyDescent="0.25">
      <c r="B53" s="62"/>
      <c r="C53" s="72"/>
      <c r="D53" s="72"/>
      <c r="E53" s="72"/>
      <c r="F53" s="72"/>
      <c r="G53" s="72"/>
      <c r="H53" s="72"/>
      <c r="I53" s="72"/>
    </row>
    <row r="54" spans="2:9" ht="65.25" customHeight="1" x14ac:dyDescent="0.25">
      <c r="B54" s="62"/>
      <c r="C54" s="71"/>
      <c r="D54" s="47"/>
      <c r="E54" s="47"/>
      <c r="F54" s="47"/>
      <c r="G54" s="47"/>
      <c r="H54" s="47"/>
      <c r="I54" s="47"/>
    </row>
    <row r="55" spans="2:9" ht="65.25" customHeight="1" x14ac:dyDescent="0.25">
      <c r="B55" s="62"/>
      <c r="C55" s="72"/>
      <c r="D55" s="72"/>
      <c r="E55" s="72"/>
      <c r="F55" s="72"/>
      <c r="G55" s="72"/>
      <c r="H55" s="72"/>
      <c r="I55" s="72"/>
    </row>
    <row r="56" spans="2:9" ht="65.25" customHeight="1" x14ac:dyDescent="0.25">
      <c r="B56" s="62"/>
      <c r="C56" s="71"/>
      <c r="D56" s="47"/>
      <c r="E56" s="47"/>
      <c r="F56" s="47"/>
      <c r="G56" s="47"/>
      <c r="H56" s="47"/>
      <c r="I56" s="47"/>
    </row>
    <row r="57" spans="2:9" ht="65.25" customHeight="1" x14ac:dyDescent="0.25">
      <c r="B57" s="73"/>
      <c r="C57" s="74"/>
      <c r="D57" s="74"/>
      <c r="E57" s="74"/>
      <c r="F57" s="74"/>
      <c r="G57" s="74"/>
      <c r="H57" s="74"/>
      <c r="I57" s="74"/>
    </row>
    <row r="58" spans="2:9" ht="65.25" customHeight="1" x14ac:dyDescent="0.2">
      <c r="B58" s="75"/>
      <c r="C58" s="76"/>
      <c r="D58" s="77"/>
      <c r="E58" s="77"/>
      <c r="F58" s="77"/>
      <c r="G58" s="77"/>
      <c r="H58" s="77"/>
      <c r="I58" s="77"/>
    </row>
    <row r="59" spans="2:9" ht="65.25" customHeight="1" x14ac:dyDescent="0.2">
      <c r="B59" s="75"/>
      <c r="C59" s="76"/>
      <c r="D59" s="77"/>
      <c r="E59" s="77"/>
      <c r="F59" s="77"/>
      <c r="G59" s="77"/>
      <c r="H59" s="77"/>
      <c r="I59" s="77"/>
    </row>
    <row r="60" spans="2:9" ht="65.25" customHeight="1" x14ac:dyDescent="0.2">
      <c r="B60" s="75"/>
      <c r="C60" s="76"/>
      <c r="D60" s="77"/>
      <c r="E60" s="77"/>
      <c r="F60" s="77"/>
      <c r="G60" s="77"/>
      <c r="H60" s="77"/>
      <c r="I60" s="77"/>
    </row>
    <row r="61" spans="2:9" ht="65.25" customHeight="1" x14ac:dyDescent="0.2">
      <c r="B61" s="75"/>
      <c r="C61" s="76"/>
      <c r="D61" s="77"/>
      <c r="E61" s="77"/>
      <c r="F61" s="77"/>
      <c r="G61" s="77"/>
      <c r="H61" s="77"/>
      <c r="I61" s="77"/>
    </row>
    <row r="62" spans="2:9" ht="65.25" customHeight="1" x14ac:dyDescent="0.2">
      <c r="B62" s="78"/>
      <c r="C62" s="79"/>
    </row>
    <row r="63" spans="2:9" ht="65.25" customHeight="1" x14ac:dyDescent="0.2">
      <c r="B63" s="78"/>
    </row>
    <row r="64" spans="2:9" ht="65.25" customHeight="1" x14ac:dyDescent="0.2">
      <c r="B64" s="78"/>
    </row>
    <row r="65" spans="2:11" ht="65.25" customHeight="1" x14ac:dyDescent="0.2">
      <c r="B65" s="78"/>
    </row>
    <row r="66" spans="2:11" ht="65.25" customHeight="1" x14ac:dyDescent="0.2">
      <c r="B66" s="78"/>
    </row>
    <row r="67" spans="2:11" ht="65.25" customHeight="1" x14ac:dyDescent="0.2">
      <c r="B67" s="78"/>
    </row>
    <row r="68" spans="2:11" ht="65.25" customHeight="1" x14ac:dyDescent="0.2">
      <c r="B68" s="78"/>
    </row>
    <row r="69" spans="2:11" ht="65.25" customHeight="1" x14ac:dyDescent="0.2">
      <c r="B69" s="78"/>
    </row>
    <row r="70" spans="2:11" s="46" customFormat="1" ht="65.25" customHeight="1" x14ac:dyDescent="0.25">
      <c r="B70" s="81"/>
      <c r="C70" s="80"/>
    </row>
    <row r="71" spans="2:11" ht="65.25" customHeight="1" x14ac:dyDescent="0.2">
      <c r="B71" s="78"/>
    </row>
    <row r="72" spans="2:11" s="80" customFormat="1" ht="65.25" customHeight="1" x14ac:dyDescent="0.2">
      <c r="B72" s="78"/>
      <c r="D72" s="42"/>
      <c r="E72" s="42"/>
      <c r="F72" s="42"/>
      <c r="G72" s="42"/>
      <c r="H72" s="42"/>
      <c r="I72" s="42"/>
      <c r="J72" s="42"/>
      <c r="K72" s="42"/>
    </row>
    <row r="73" spans="2:11" s="80" customFormat="1" ht="65.25" customHeight="1" x14ac:dyDescent="0.2">
      <c r="B73" s="82"/>
      <c r="D73" s="42"/>
      <c r="E73" s="42"/>
      <c r="F73" s="42"/>
      <c r="G73" s="42"/>
      <c r="H73" s="42"/>
      <c r="I73" s="42"/>
      <c r="J73" s="42"/>
      <c r="K73" s="42"/>
    </row>
    <row r="74" spans="2:11" s="80" customFormat="1" ht="65.25" customHeight="1" x14ac:dyDescent="0.2">
      <c r="B74" s="82"/>
      <c r="D74" s="42"/>
      <c r="E74" s="42"/>
      <c r="F74" s="42"/>
      <c r="G74" s="42"/>
      <c r="H74" s="42"/>
      <c r="I74" s="42"/>
      <c r="J74" s="42"/>
      <c r="K74" s="42"/>
    </row>
    <row r="75" spans="2:11" s="80" customFormat="1" ht="65.25" customHeight="1" x14ac:dyDescent="0.2">
      <c r="B75" s="82"/>
      <c r="D75" s="42"/>
      <c r="E75" s="42"/>
      <c r="F75" s="42"/>
      <c r="G75" s="42"/>
      <c r="H75" s="42"/>
      <c r="I75" s="42"/>
      <c r="J75" s="42"/>
      <c r="K75" s="42"/>
    </row>
    <row r="76" spans="2:11" s="80" customFormat="1" ht="65.25" customHeight="1" x14ac:dyDescent="0.2">
      <c r="B76" s="82"/>
      <c r="D76" s="42"/>
      <c r="E76" s="42"/>
      <c r="F76" s="42"/>
      <c r="G76" s="42"/>
      <c r="H76" s="42"/>
      <c r="I76" s="42"/>
      <c r="J76" s="42"/>
      <c r="K76" s="42"/>
    </row>
    <row r="77" spans="2:11" s="80" customFormat="1" ht="65.25" customHeight="1" x14ac:dyDescent="0.2">
      <c r="B77" s="82"/>
    </row>
    <row r="78" spans="2:11" s="80" customFormat="1" ht="65.25" customHeight="1" x14ac:dyDescent="0.2">
      <c r="B78" s="82"/>
    </row>
    <row r="79" spans="2:11" s="80" customFormat="1" ht="65.25" customHeight="1" x14ac:dyDescent="0.2">
      <c r="B79" s="82"/>
    </row>
    <row r="80" spans="2:11" s="80" customFormat="1" ht="65.25" customHeight="1" x14ac:dyDescent="0.2">
      <c r="B80" s="78"/>
    </row>
    <row r="81" spans="2:3" s="80" customFormat="1" ht="65.25" customHeight="1" x14ac:dyDescent="0.2">
      <c r="B81" s="78"/>
    </row>
    <row r="82" spans="2:3" s="80" customFormat="1" ht="65.25" customHeight="1" x14ac:dyDescent="0.2">
      <c r="B82" s="78"/>
    </row>
    <row r="83" spans="2:3" s="80" customFormat="1" ht="65.25" customHeight="1" x14ac:dyDescent="0.2">
      <c r="B83" s="78"/>
    </row>
    <row r="84" spans="2:3" s="80" customFormat="1" ht="65.25" customHeight="1" x14ac:dyDescent="0.2">
      <c r="B84" s="78"/>
    </row>
    <row r="85" spans="2:3" s="80" customFormat="1" ht="65.25" customHeight="1" x14ac:dyDescent="0.2">
      <c r="B85" s="82"/>
    </row>
    <row r="86" spans="2:3" s="80" customFormat="1" ht="65.25" customHeight="1" x14ac:dyDescent="0.2">
      <c r="B86" s="82"/>
    </row>
    <row r="87" spans="2:3" s="80" customFormat="1" ht="65.25" customHeight="1" x14ac:dyDescent="0.2">
      <c r="B87" s="82"/>
    </row>
    <row r="88" spans="2:3" s="80" customFormat="1" ht="65.25" customHeight="1" x14ac:dyDescent="0.2">
      <c r="B88" s="82"/>
    </row>
    <row r="89" spans="2:3" s="80" customFormat="1" ht="65.25" customHeight="1" x14ac:dyDescent="0.2">
      <c r="B89" s="78"/>
    </row>
    <row r="90" spans="2:3" s="80" customFormat="1" ht="65.25" customHeight="1" x14ac:dyDescent="0.2">
      <c r="B90" s="82"/>
    </row>
    <row r="91" spans="2:3" s="80" customFormat="1" ht="65.25" customHeight="1" x14ac:dyDescent="0.2">
      <c r="B91" s="82"/>
    </row>
    <row r="92" spans="2:3" s="80" customFormat="1" ht="65.25" customHeight="1" x14ac:dyDescent="0.2">
      <c r="B92" s="82"/>
    </row>
    <row r="93" spans="2:3" ht="65.25" customHeight="1" x14ac:dyDescent="0.2">
      <c r="B93" s="78"/>
    </row>
    <row r="94" spans="2:3" ht="65.25" customHeight="1" x14ac:dyDescent="0.2"/>
    <row r="95" spans="2:3" ht="65.25" customHeight="1" x14ac:dyDescent="0.2">
      <c r="C95" s="69"/>
    </row>
    <row r="96" spans="2:3" ht="65.25" customHeight="1" x14ac:dyDescent="0.2"/>
    <row r="97" spans="2:11" ht="65.25" customHeight="1" x14ac:dyDescent="0.2"/>
    <row r="98" spans="2:11" ht="65.25" customHeight="1" x14ac:dyDescent="0.2"/>
    <row r="99" spans="2:11" ht="65.25" customHeight="1" x14ac:dyDescent="0.2"/>
    <row r="100" spans="2:11" ht="65.25" customHeight="1" x14ac:dyDescent="0.2"/>
    <row r="101" spans="2:11" ht="65.25" customHeight="1" x14ac:dyDescent="0.2">
      <c r="B101" s="78"/>
    </row>
    <row r="102" spans="2:11" ht="65.25" customHeight="1" x14ac:dyDescent="0.2">
      <c r="B102" s="78"/>
    </row>
    <row r="103" spans="2:11" ht="65.25" customHeight="1" x14ac:dyDescent="0.2">
      <c r="B103" s="78"/>
    </row>
    <row r="104" spans="2:11" s="80" customFormat="1" ht="65.25" customHeight="1" x14ac:dyDescent="0.2">
      <c r="B104" s="78"/>
      <c r="D104" s="42"/>
      <c r="E104" s="42"/>
      <c r="F104" s="42"/>
      <c r="G104" s="42"/>
      <c r="H104" s="42"/>
      <c r="I104" s="42"/>
      <c r="J104" s="42"/>
      <c r="K104" s="42"/>
    </row>
    <row r="105" spans="2:11" s="80" customFormat="1" ht="65.25" customHeight="1" x14ac:dyDescent="0.2">
      <c r="B105" s="78"/>
      <c r="D105" s="42"/>
      <c r="E105" s="42"/>
      <c r="F105" s="42"/>
      <c r="G105" s="42"/>
      <c r="H105" s="42"/>
      <c r="I105" s="42"/>
      <c r="J105" s="42"/>
      <c r="K105" s="42"/>
    </row>
    <row r="106" spans="2:11" s="80" customFormat="1" ht="65.25" customHeight="1" x14ac:dyDescent="0.2">
      <c r="B106" s="78"/>
      <c r="D106" s="42"/>
      <c r="E106" s="42"/>
      <c r="F106" s="42"/>
      <c r="G106" s="42"/>
      <c r="H106" s="42"/>
      <c r="I106" s="42"/>
      <c r="J106" s="42"/>
      <c r="K106" s="42"/>
    </row>
    <row r="107" spans="2:11" s="80" customFormat="1" ht="65.25" customHeight="1" x14ac:dyDescent="0.2">
      <c r="B107" s="78"/>
      <c r="D107" s="42"/>
      <c r="E107" s="42"/>
      <c r="F107" s="42"/>
      <c r="G107" s="42"/>
      <c r="H107" s="42"/>
      <c r="I107" s="42"/>
      <c r="J107" s="42"/>
      <c r="K107" s="42"/>
    </row>
    <row r="108" spans="2:11" s="80" customFormat="1" ht="65.25" customHeight="1" x14ac:dyDescent="0.2">
      <c r="B108" s="78"/>
      <c r="D108" s="42"/>
      <c r="E108" s="42"/>
      <c r="F108" s="42"/>
      <c r="G108" s="42"/>
      <c r="H108" s="42"/>
      <c r="I108" s="42"/>
      <c r="J108" s="42"/>
      <c r="K108" s="42"/>
    </row>
    <row r="109" spans="2:11" s="80" customFormat="1" ht="65.25" customHeight="1" x14ac:dyDescent="0.2">
      <c r="B109" s="78"/>
    </row>
    <row r="110" spans="2:11" s="80" customFormat="1" ht="65.25" customHeight="1" x14ac:dyDescent="0.2">
      <c r="B110" s="78"/>
    </row>
    <row r="111" spans="2:11" s="80" customFormat="1" ht="65.25" customHeight="1" x14ac:dyDescent="0.2">
      <c r="B111" s="78"/>
    </row>
    <row r="112" spans="2:11" s="80" customFormat="1" ht="65.25" customHeight="1" x14ac:dyDescent="0.2">
      <c r="B112" s="78"/>
    </row>
    <row r="113" spans="2:2" s="80" customFormat="1" ht="65.25" customHeight="1" x14ac:dyDescent="0.2">
      <c r="B113" s="78"/>
    </row>
    <row r="114" spans="2:2" s="80" customFormat="1" ht="65.25" customHeight="1" x14ac:dyDescent="0.2">
      <c r="B114" s="78"/>
    </row>
    <row r="115" spans="2:2" s="80" customFormat="1" ht="65.25" customHeight="1" x14ac:dyDescent="0.2">
      <c r="B115" s="78"/>
    </row>
    <row r="116" spans="2:2" s="80" customFormat="1" ht="65.25" customHeight="1" x14ac:dyDescent="0.2">
      <c r="B116" s="78"/>
    </row>
    <row r="117" spans="2:2" s="80" customFormat="1" ht="65.25" customHeight="1" x14ac:dyDescent="0.2">
      <c r="B117" s="78"/>
    </row>
    <row r="118" spans="2:2" s="80" customFormat="1" ht="65.25" customHeight="1" x14ac:dyDescent="0.2">
      <c r="B118" s="78"/>
    </row>
    <row r="119" spans="2:2" s="80" customFormat="1" ht="65.25" customHeight="1" x14ac:dyDescent="0.2">
      <c r="B119" s="78"/>
    </row>
    <row r="120" spans="2:2" s="80" customFormat="1" ht="65.25" customHeight="1" x14ac:dyDescent="0.2">
      <c r="B120" s="78"/>
    </row>
    <row r="121" spans="2:2" s="80" customFormat="1" ht="65.25" customHeight="1" x14ac:dyDescent="0.2">
      <c r="B121" s="78"/>
    </row>
    <row r="122" spans="2:2" s="80" customFormat="1" ht="65.25" customHeight="1" x14ac:dyDescent="0.2">
      <c r="B122" s="78"/>
    </row>
    <row r="123" spans="2:2" s="80" customFormat="1" ht="65.25" customHeight="1" x14ac:dyDescent="0.2">
      <c r="B123" s="78"/>
    </row>
    <row r="124" spans="2:2" s="80" customFormat="1" ht="65.25" customHeight="1" x14ac:dyDescent="0.2">
      <c r="B124" s="78"/>
    </row>
    <row r="125" spans="2:2" s="80" customFormat="1" ht="65.25" customHeight="1" x14ac:dyDescent="0.2">
      <c r="B125" s="78"/>
    </row>
    <row r="126" spans="2:2" s="80" customFormat="1" ht="65.25" customHeight="1" x14ac:dyDescent="0.2">
      <c r="B126" s="78"/>
    </row>
    <row r="127" spans="2:2" s="80" customFormat="1" ht="65.25" customHeight="1" x14ac:dyDescent="0.2">
      <c r="B127" s="78"/>
    </row>
    <row r="128" spans="2:2" s="80" customFormat="1" ht="65.25" customHeight="1" x14ac:dyDescent="0.2">
      <c r="B128" s="78"/>
    </row>
    <row r="129" spans="2:2" s="80" customFormat="1" ht="65.25" customHeight="1" x14ac:dyDescent="0.2">
      <c r="B129" s="78"/>
    </row>
    <row r="130" spans="2:2" s="80" customFormat="1" ht="65.25" customHeight="1" x14ac:dyDescent="0.2">
      <c r="B130" s="78"/>
    </row>
    <row r="131" spans="2:2" s="80" customFormat="1" ht="65.25" customHeight="1" x14ac:dyDescent="0.2">
      <c r="B131" s="78"/>
    </row>
    <row r="132" spans="2:2" s="80" customFormat="1" ht="65.25" customHeight="1" x14ac:dyDescent="0.2">
      <c r="B132" s="78"/>
    </row>
    <row r="133" spans="2:2" s="80" customFormat="1" ht="65.25" customHeight="1" x14ac:dyDescent="0.2">
      <c r="B133" s="78"/>
    </row>
    <row r="134" spans="2:2" s="80" customFormat="1" ht="65.25" customHeight="1" x14ac:dyDescent="0.2">
      <c r="B134" s="78"/>
    </row>
    <row r="135" spans="2:2" s="80" customFormat="1" ht="65.25" customHeight="1" x14ac:dyDescent="0.2">
      <c r="B135" s="78"/>
    </row>
    <row r="136" spans="2:2" s="80" customFormat="1" ht="65.25" customHeight="1" x14ac:dyDescent="0.2">
      <c r="B136" s="78"/>
    </row>
    <row r="137" spans="2:2" s="80" customFormat="1" ht="65.25" customHeight="1" x14ac:dyDescent="0.2">
      <c r="B137" s="78"/>
    </row>
    <row r="138" spans="2:2" s="80" customFormat="1" ht="65.25" customHeight="1" x14ac:dyDescent="0.2">
      <c r="B138" s="78"/>
    </row>
    <row r="139" spans="2:2" s="80" customFormat="1" ht="65.25" customHeight="1" x14ac:dyDescent="0.2">
      <c r="B139" s="78"/>
    </row>
    <row r="140" spans="2:2" s="80" customFormat="1" ht="65.25" customHeight="1" x14ac:dyDescent="0.2">
      <c r="B140" s="78"/>
    </row>
    <row r="141" spans="2:2" s="80" customFormat="1" ht="65.25" customHeight="1" x14ac:dyDescent="0.2">
      <c r="B141" s="78"/>
    </row>
    <row r="142" spans="2:2" s="80" customFormat="1" ht="65.25" customHeight="1" x14ac:dyDescent="0.2">
      <c r="B142" s="78"/>
    </row>
    <row r="143" spans="2:2" s="80" customFormat="1" ht="65.25" customHeight="1" x14ac:dyDescent="0.2">
      <c r="B143" s="78"/>
    </row>
    <row r="144" spans="2:2" s="80" customFormat="1" ht="65.25" customHeight="1" x14ac:dyDescent="0.2">
      <c r="B144" s="78"/>
    </row>
    <row r="145" spans="2:2" s="80" customFormat="1" ht="65.25" customHeight="1" x14ac:dyDescent="0.2">
      <c r="B145" s="78"/>
    </row>
    <row r="146" spans="2:2" s="80" customFormat="1" ht="65.25" customHeight="1" x14ac:dyDescent="0.2">
      <c r="B146" s="78"/>
    </row>
    <row r="147" spans="2:2" s="80" customFormat="1" ht="65.25" customHeight="1" x14ac:dyDescent="0.2">
      <c r="B147" s="78"/>
    </row>
    <row r="148" spans="2:2" s="80" customFormat="1" ht="65.25" customHeight="1" x14ac:dyDescent="0.2">
      <c r="B148" s="78"/>
    </row>
    <row r="149" spans="2:2" s="80" customFormat="1" ht="65.25" customHeight="1" x14ac:dyDescent="0.2">
      <c r="B149" s="78"/>
    </row>
    <row r="150" spans="2:2" s="80" customFormat="1" ht="65.25" customHeight="1" x14ac:dyDescent="0.2">
      <c r="B150" s="78"/>
    </row>
    <row r="151" spans="2:2" s="80" customFormat="1" ht="65.25" customHeight="1" x14ac:dyDescent="0.2">
      <c r="B151" s="78"/>
    </row>
    <row r="152" spans="2:2" s="80" customFormat="1" ht="65.25" customHeight="1" x14ac:dyDescent="0.2">
      <c r="B152" s="78"/>
    </row>
    <row r="153" spans="2:2" s="80" customFormat="1" ht="65.25" customHeight="1" x14ac:dyDescent="0.2">
      <c r="B153" s="78"/>
    </row>
    <row r="154" spans="2:2" s="80" customFormat="1" x14ac:dyDescent="0.2">
      <c r="B154" s="78"/>
    </row>
    <row r="155" spans="2:2" s="80" customFormat="1" x14ac:dyDescent="0.2">
      <c r="B155" s="78"/>
    </row>
    <row r="156" spans="2:2" s="80" customFormat="1" x14ac:dyDescent="0.2">
      <c r="B156" s="78"/>
    </row>
    <row r="157" spans="2:2" s="80" customFormat="1" x14ac:dyDescent="0.2">
      <c r="B157" s="78"/>
    </row>
    <row r="158" spans="2:2" s="80" customFormat="1" x14ac:dyDescent="0.2">
      <c r="B158" s="78"/>
    </row>
    <row r="159" spans="2:2" s="80" customFormat="1" x14ac:dyDescent="0.2">
      <c r="B159" s="78"/>
    </row>
    <row r="160" spans="2:2" s="80" customFormat="1" x14ac:dyDescent="0.2">
      <c r="B160" s="78"/>
    </row>
    <row r="161" spans="2:2" s="80" customFormat="1" x14ac:dyDescent="0.2">
      <c r="B161" s="78"/>
    </row>
    <row r="162" spans="2:2" s="80" customFormat="1" x14ac:dyDescent="0.2">
      <c r="B162" s="78"/>
    </row>
    <row r="163" spans="2:2" s="80" customFormat="1" x14ac:dyDescent="0.2">
      <c r="B163" s="78"/>
    </row>
    <row r="164" spans="2:2" s="80" customFormat="1" x14ac:dyDescent="0.2">
      <c r="B164" s="78"/>
    </row>
    <row r="165" spans="2:2" s="80" customFormat="1" x14ac:dyDescent="0.2">
      <c r="B165" s="78"/>
    </row>
    <row r="166" spans="2:2" s="80" customFormat="1" x14ac:dyDescent="0.2">
      <c r="B166" s="78"/>
    </row>
    <row r="167" spans="2:2" s="80" customFormat="1" x14ac:dyDescent="0.2">
      <c r="B167" s="78"/>
    </row>
    <row r="168" spans="2:2" s="80" customFormat="1" x14ac:dyDescent="0.2">
      <c r="B168" s="78"/>
    </row>
    <row r="169" spans="2:2" s="80" customFormat="1" x14ac:dyDescent="0.2">
      <c r="B169" s="78"/>
    </row>
    <row r="170" spans="2:2" s="80" customFormat="1" x14ac:dyDescent="0.2">
      <c r="B170" s="78"/>
    </row>
    <row r="171" spans="2:2" s="80" customFormat="1" x14ac:dyDescent="0.2">
      <c r="B171" s="78"/>
    </row>
    <row r="172" spans="2:2" s="80" customFormat="1" x14ac:dyDescent="0.2">
      <c r="B172" s="78"/>
    </row>
    <row r="173" spans="2:2" s="80" customFormat="1" x14ac:dyDescent="0.2">
      <c r="B173" s="78"/>
    </row>
    <row r="174" spans="2:2" s="80" customFormat="1" x14ac:dyDescent="0.2">
      <c r="B174" s="78"/>
    </row>
    <row r="175" spans="2:2" s="80" customFormat="1" x14ac:dyDescent="0.2">
      <c r="B175" s="78"/>
    </row>
    <row r="176" spans="2:2" s="80" customFormat="1" x14ac:dyDescent="0.2">
      <c r="B176" s="78"/>
    </row>
    <row r="177" spans="2:2" s="80" customFormat="1" x14ac:dyDescent="0.2">
      <c r="B177" s="78"/>
    </row>
    <row r="178" spans="2:2" s="80" customFormat="1" x14ac:dyDescent="0.2">
      <c r="B178" s="78"/>
    </row>
    <row r="179" spans="2:2" s="80" customFormat="1" x14ac:dyDescent="0.2">
      <c r="B179" s="78"/>
    </row>
    <row r="180" spans="2:2" s="80" customFormat="1" x14ac:dyDescent="0.2">
      <c r="B180" s="78"/>
    </row>
    <row r="181" spans="2:2" s="80" customFormat="1" x14ac:dyDescent="0.2">
      <c r="B181" s="78"/>
    </row>
  </sheetData>
  <sheetProtection algorithmName="SHA-512" hashValue="+RABqDyKYuyvqWQVC+WeoraAGfP9SMbgOl2Xwrs85Xc0gEMdZWgz9Ay0lvEOYkMfVBKKIrxH88cUEkho+Do3uw==" saltValue="NO3xi2GzovMrfc0/Mwqppg==" spinCount="100000" sheet="1" objects="1" scenarios="1"/>
  <mergeCells count="13">
    <mergeCell ref="B1:D1"/>
    <mergeCell ref="B3:D3"/>
    <mergeCell ref="B15:D15"/>
    <mergeCell ref="B19:D19"/>
    <mergeCell ref="H19:I19"/>
    <mergeCell ref="B23:D23"/>
    <mergeCell ref="H23:I23"/>
    <mergeCell ref="H43:I43"/>
    <mergeCell ref="H39:I39"/>
    <mergeCell ref="D42:F42"/>
    <mergeCell ref="B26:D26"/>
    <mergeCell ref="H26:I26"/>
    <mergeCell ref="H32:I32"/>
  </mergeCells>
  <hyperlinks>
    <hyperlink ref="D42" r:id="rId1" xr:uid="{00000000-0004-0000-0100-000000000000}"/>
  </hyperlinks>
  <printOptions horizontalCentered="1"/>
  <pageMargins left="0.25" right="0.25" top="0.75" bottom="0.75" header="0.3" footer="0.3"/>
  <pageSetup scale="80" orientation="portrait" r:id="rId2"/>
  <headerFooter>
    <oddFooter>&amp;L&amp;"-,Regular"&amp;9&amp;F
&amp;A&amp;R&amp;"Calibri,Regular"&amp;9Page &amp;P of &amp;N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AL660"/>
  <sheetViews>
    <sheetView zoomScale="120" zoomScaleNormal="120" workbookViewId="0">
      <selection activeCell="D4" sqref="D4:D5"/>
    </sheetView>
  </sheetViews>
  <sheetFormatPr defaultColWidth="8.7109375" defaultRowHeight="11.25" x14ac:dyDescent="0.2"/>
  <cols>
    <col min="1" max="1" width="1.7109375" style="88" customWidth="1"/>
    <col min="2" max="2" width="29.5703125" style="88" customWidth="1"/>
    <col min="3" max="3" width="13.7109375" style="89" customWidth="1"/>
    <col min="4" max="4" width="21.42578125" style="89" customWidth="1"/>
    <col min="5" max="6" width="6.5703125" style="89" customWidth="1"/>
    <col min="7" max="7" width="1.28515625" style="53" customWidth="1"/>
    <col min="8" max="8" width="10" style="88" customWidth="1"/>
    <col min="9" max="10" width="8.5703125" style="53" customWidth="1"/>
    <col min="11" max="11" width="10.7109375" style="53" customWidth="1"/>
    <col min="12" max="12" width="7.42578125" style="53" bestFit="1" customWidth="1"/>
    <col min="13" max="38" width="8.7109375" style="53"/>
    <col min="39" max="256" width="8.7109375" style="89"/>
    <col min="257" max="257" width="1.7109375" style="89" customWidth="1"/>
    <col min="258" max="258" width="30.42578125" style="89" customWidth="1"/>
    <col min="259" max="259" width="15" style="89" customWidth="1"/>
    <col min="260" max="260" width="24.5703125" style="89" customWidth="1"/>
    <col min="261" max="261" width="12.5703125" style="89" customWidth="1"/>
    <col min="262" max="262" width="11.7109375" style="89" customWidth="1"/>
    <col min="263" max="264" width="9.5703125" style="89" bestFit="1" customWidth="1"/>
    <col min="265" max="265" width="1.5703125" style="89" customWidth="1"/>
    <col min="266" max="266" width="7.28515625" style="89" customWidth="1"/>
    <col min="267" max="267" width="10.7109375" style="89" customWidth="1"/>
    <col min="268" max="268" width="7.42578125" style="89" bestFit="1" customWidth="1"/>
    <col min="269" max="512" width="8.7109375" style="89"/>
    <col min="513" max="513" width="1.7109375" style="89" customWidth="1"/>
    <col min="514" max="514" width="30.42578125" style="89" customWidth="1"/>
    <col min="515" max="515" width="15" style="89" customWidth="1"/>
    <col min="516" max="516" width="24.5703125" style="89" customWidth="1"/>
    <col min="517" max="517" width="12.5703125" style="89" customWidth="1"/>
    <col min="518" max="518" width="11.7109375" style="89" customWidth="1"/>
    <col min="519" max="520" width="9.5703125" style="89" bestFit="1" customWidth="1"/>
    <col min="521" max="521" width="1.5703125" style="89" customWidth="1"/>
    <col min="522" max="522" width="7.28515625" style="89" customWidth="1"/>
    <col min="523" max="523" width="10.7109375" style="89" customWidth="1"/>
    <col min="524" max="524" width="7.42578125" style="89" bestFit="1" customWidth="1"/>
    <col min="525" max="768" width="8.7109375" style="89"/>
    <col min="769" max="769" width="1.7109375" style="89" customWidth="1"/>
    <col min="770" max="770" width="30.42578125" style="89" customWidth="1"/>
    <col min="771" max="771" width="15" style="89" customWidth="1"/>
    <col min="772" max="772" width="24.5703125" style="89" customWidth="1"/>
    <col min="773" max="773" width="12.5703125" style="89" customWidth="1"/>
    <col min="774" max="774" width="11.7109375" style="89" customWidth="1"/>
    <col min="775" max="776" width="9.5703125" style="89" bestFit="1" customWidth="1"/>
    <col min="777" max="777" width="1.5703125" style="89" customWidth="1"/>
    <col min="778" max="778" width="7.28515625" style="89" customWidth="1"/>
    <col min="779" max="779" width="10.7109375" style="89" customWidth="1"/>
    <col min="780" max="780" width="7.42578125" style="89" bestFit="1" customWidth="1"/>
    <col min="781" max="1024" width="8.7109375" style="89"/>
    <col min="1025" max="1025" width="1.7109375" style="89" customWidth="1"/>
    <col min="1026" max="1026" width="30.42578125" style="89" customWidth="1"/>
    <col min="1027" max="1027" width="15" style="89" customWidth="1"/>
    <col min="1028" max="1028" width="24.5703125" style="89" customWidth="1"/>
    <col min="1029" max="1029" width="12.5703125" style="89" customWidth="1"/>
    <col min="1030" max="1030" width="11.7109375" style="89" customWidth="1"/>
    <col min="1031" max="1032" width="9.5703125" style="89" bestFit="1" customWidth="1"/>
    <col min="1033" max="1033" width="1.5703125" style="89" customWidth="1"/>
    <col min="1034" max="1034" width="7.28515625" style="89" customWidth="1"/>
    <col min="1035" max="1035" width="10.7109375" style="89" customWidth="1"/>
    <col min="1036" max="1036" width="7.42578125" style="89" bestFit="1" customWidth="1"/>
    <col min="1037" max="1280" width="8.7109375" style="89"/>
    <col min="1281" max="1281" width="1.7109375" style="89" customWidth="1"/>
    <col min="1282" max="1282" width="30.42578125" style="89" customWidth="1"/>
    <col min="1283" max="1283" width="15" style="89" customWidth="1"/>
    <col min="1284" max="1284" width="24.5703125" style="89" customWidth="1"/>
    <col min="1285" max="1285" width="12.5703125" style="89" customWidth="1"/>
    <col min="1286" max="1286" width="11.7109375" style="89" customWidth="1"/>
    <col min="1287" max="1288" width="9.5703125" style="89" bestFit="1" customWidth="1"/>
    <col min="1289" max="1289" width="1.5703125" style="89" customWidth="1"/>
    <col min="1290" max="1290" width="7.28515625" style="89" customWidth="1"/>
    <col min="1291" max="1291" width="10.7109375" style="89" customWidth="1"/>
    <col min="1292" max="1292" width="7.42578125" style="89" bestFit="1" customWidth="1"/>
    <col min="1293" max="1536" width="8.7109375" style="89"/>
    <col min="1537" max="1537" width="1.7109375" style="89" customWidth="1"/>
    <col min="1538" max="1538" width="30.42578125" style="89" customWidth="1"/>
    <col min="1539" max="1539" width="15" style="89" customWidth="1"/>
    <col min="1540" max="1540" width="24.5703125" style="89" customWidth="1"/>
    <col min="1541" max="1541" width="12.5703125" style="89" customWidth="1"/>
    <col min="1542" max="1542" width="11.7109375" style="89" customWidth="1"/>
    <col min="1543" max="1544" width="9.5703125" style="89" bestFit="1" customWidth="1"/>
    <col min="1545" max="1545" width="1.5703125" style="89" customWidth="1"/>
    <col min="1546" max="1546" width="7.28515625" style="89" customWidth="1"/>
    <col min="1547" max="1547" width="10.7109375" style="89" customWidth="1"/>
    <col min="1548" max="1548" width="7.42578125" style="89" bestFit="1" customWidth="1"/>
    <col min="1549" max="1792" width="8.7109375" style="89"/>
    <col min="1793" max="1793" width="1.7109375" style="89" customWidth="1"/>
    <col min="1794" max="1794" width="30.42578125" style="89" customWidth="1"/>
    <col min="1795" max="1795" width="15" style="89" customWidth="1"/>
    <col min="1796" max="1796" width="24.5703125" style="89" customWidth="1"/>
    <col min="1797" max="1797" width="12.5703125" style="89" customWidth="1"/>
    <col min="1798" max="1798" width="11.7109375" style="89" customWidth="1"/>
    <col min="1799" max="1800" width="9.5703125" style="89" bestFit="1" customWidth="1"/>
    <col min="1801" max="1801" width="1.5703125" style="89" customWidth="1"/>
    <col min="1802" max="1802" width="7.28515625" style="89" customWidth="1"/>
    <col min="1803" max="1803" width="10.7109375" style="89" customWidth="1"/>
    <col min="1804" max="1804" width="7.42578125" style="89" bestFit="1" customWidth="1"/>
    <col min="1805" max="2048" width="8.7109375" style="89"/>
    <col min="2049" max="2049" width="1.7109375" style="89" customWidth="1"/>
    <col min="2050" max="2050" width="30.42578125" style="89" customWidth="1"/>
    <col min="2051" max="2051" width="15" style="89" customWidth="1"/>
    <col min="2052" max="2052" width="24.5703125" style="89" customWidth="1"/>
    <col min="2053" max="2053" width="12.5703125" style="89" customWidth="1"/>
    <col min="2054" max="2054" width="11.7109375" style="89" customWidth="1"/>
    <col min="2055" max="2056" width="9.5703125" style="89" bestFit="1" customWidth="1"/>
    <col min="2057" max="2057" width="1.5703125" style="89" customWidth="1"/>
    <col min="2058" max="2058" width="7.28515625" style="89" customWidth="1"/>
    <col min="2059" max="2059" width="10.7109375" style="89" customWidth="1"/>
    <col min="2060" max="2060" width="7.42578125" style="89" bestFit="1" customWidth="1"/>
    <col min="2061" max="2304" width="8.7109375" style="89"/>
    <col min="2305" max="2305" width="1.7109375" style="89" customWidth="1"/>
    <col min="2306" max="2306" width="30.42578125" style="89" customWidth="1"/>
    <col min="2307" max="2307" width="15" style="89" customWidth="1"/>
    <col min="2308" max="2308" width="24.5703125" style="89" customWidth="1"/>
    <col min="2309" max="2309" width="12.5703125" style="89" customWidth="1"/>
    <col min="2310" max="2310" width="11.7109375" style="89" customWidth="1"/>
    <col min="2311" max="2312" width="9.5703125" style="89" bestFit="1" customWidth="1"/>
    <col min="2313" max="2313" width="1.5703125" style="89" customWidth="1"/>
    <col min="2314" max="2314" width="7.28515625" style="89" customWidth="1"/>
    <col min="2315" max="2315" width="10.7109375" style="89" customWidth="1"/>
    <col min="2316" max="2316" width="7.42578125" style="89" bestFit="1" customWidth="1"/>
    <col min="2317" max="2560" width="8.7109375" style="89"/>
    <col min="2561" max="2561" width="1.7109375" style="89" customWidth="1"/>
    <col min="2562" max="2562" width="30.42578125" style="89" customWidth="1"/>
    <col min="2563" max="2563" width="15" style="89" customWidth="1"/>
    <col min="2564" max="2564" width="24.5703125" style="89" customWidth="1"/>
    <col min="2565" max="2565" width="12.5703125" style="89" customWidth="1"/>
    <col min="2566" max="2566" width="11.7109375" style="89" customWidth="1"/>
    <col min="2567" max="2568" width="9.5703125" style="89" bestFit="1" customWidth="1"/>
    <col min="2569" max="2569" width="1.5703125" style="89" customWidth="1"/>
    <col min="2570" max="2570" width="7.28515625" style="89" customWidth="1"/>
    <col min="2571" max="2571" width="10.7109375" style="89" customWidth="1"/>
    <col min="2572" max="2572" width="7.42578125" style="89" bestFit="1" customWidth="1"/>
    <col min="2573" max="2816" width="8.7109375" style="89"/>
    <col min="2817" max="2817" width="1.7109375" style="89" customWidth="1"/>
    <col min="2818" max="2818" width="30.42578125" style="89" customWidth="1"/>
    <col min="2819" max="2819" width="15" style="89" customWidth="1"/>
    <col min="2820" max="2820" width="24.5703125" style="89" customWidth="1"/>
    <col min="2821" max="2821" width="12.5703125" style="89" customWidth="1"/>
    <col min="2822" max="2822" width="11.7109375" style="89" customWidth="1"/>
    <col min="2823" max="2824" width="9.5703125" style="89" bestFit="1" customWidth="1"/>
    <col min="2825" max="2825" width="1.5703125" style="89" customWidth="1"/>
    <col min="2826" max="2826" width="7.28515625" style="89" customWidth="1"/>
    <col min="2827" max="2827" width="10.7109375" style="89" customWidth="1"/>
    <col min="2828" max="2828" width="7.42578125" style="89" bestFit="1" customWidth="1"/>
    <col min="2829" max="3072" width="8.7109375" style="89"/>
    <col min="3073" max="3073" width="1.7109375" style="89" customWidth="1"/>
    <col min="3074" max="3074" width="30.42578125" style="89" customWidth="1"/>
    <col min="3075" max="3075" width="15" style="89" customWidth="1"/>
    <col min="3076" max="3076" width="24.5703125" style="89" customWidth="1"/>
    <col min="3077" max="3077" width="12.5703125" style="89" customWidth="1"/>
    <col min="3078" max="3078" width="11.7109375" style="89" customWidth="1"/>
    <col min="3079" max="3080" width="9.5703125" style="89" bestFit="1" customWidth="1"/>
    <col min="3081" max="3081" width="1.5703125" style="89" customWidth="1"/>
    <col min="3082" max="3082" width="7.28515625" style="89" customWidth="1"/>
    <col min="3083" max="3083" width="10.7109375" style="89" customWidth="1"/>
    <col min="3084" max="3084" width="7.42578125" style="89" bestFit="1" customWidth="1"/>
    <col min="3085" max="3328" width="8.7109375" style="89"/>
    <col min="3329" max="3329" width="1.7109375" style="89" customWidth="1"/>
    <col min="3330" max="3330" width="30.42578125" style="89" customWidth="1"/>
    <col min="3331" max="3331" width="15" style="89" customWidth="1"/>
    <col min="3332" max="3332" width="24.5703125" style="89" customWidth="1"/>
    <col min="3333" max="3333" width="12.5703125" style="89" customWidth="1"/>
    <col min="3334" max="3334" width="11.7109375" style="89" customWidth="1"/>
    <col min="3335" max="3336" width="9.5703125" style="89" bestFit="1" customWidth="1"/>
    <col min="3337" max="3337" width="1.5703125" style="89" customWidth="1"/>
    <col min="3338" max="3338" width="7.28515625" style="89" customWidth="1"/>
    <col min="3339" max="3339" width="10.7109375" style="89" customWidth="1"/>
    <col min="3340" max="3340" width="7.42578125" style="89" bestFit="1" customWidth="1"/>
    <col min="3341" max="3584" width="8.7109375" style="89"/>
    <col min="3585" max="3585" width="1.7109375" style="89" customWidth="1"/>
    <col min="3586" max="3586" width="30.42578125" style="89" customWidth="1"/>
    <col min="3587" max="3587" width="15" style="89" customWidth="1"/>
    <col min="3588" max="3588" width="24.5703125" style="89" customWidth="1"/>
    <col min="3589" max="3589" width="12.5703125" style="89" customWidth="1"/>
    <col min="3590" max="3590" width="11.7109375" style="89" customWidth="1"/>
    <col min="3591" max="3592" width="9.5703125" style="89" bestFit="1" customWidth="1"/>
    <col min="3593" max="3593" width="1.5703125" style="89" customWidth="1"/>
    <col min="3594" max="3594" width="7.28515625" style="89" customWidth="1"/>
    <col min="3595" max="3595" width="10.7109375" style="89" customWidth="1"/>
    <col min="3596" max="3596" width="7.42578125" style="89" bestFit="1" customWidth="1"/>
    <col min="3597" max="3840" width="8.7109375" style="89"/>
    <col min="3841" max="3841" width="1.7109375" style="89" customWidth="1"/>
    <col min="3842" max="3842" width="30.42578125" style="89" customWidth="1"/>
    <col min="3843" max="3843" width="15" style="89" customWidth="1"/>
    <col min="3844" max="3844" width="24.5703125" style="89" customWidth="1"/>
    <col min="3845" max="3845" width="12.5703125" style="89" customWidth="1"/>
    <col min="3846" max="3846" width="11.7109375" style="89" customWidth="1"/>
    <col min="3847" max="3848" width="9.5703125" style="89" bestFit="1" customWidth="1"/>
    <col min="3849" max="3849" width="1.5703125" style="89" customWidth="1"/>
    <col min="3850" max="3850" width="7.28515625" style="89" customWidth="1"/>
    <col min="3851" max="3851" width="10.7109375" style="89" customWidth="1"/>
    <col min="3852" max="3852" width="7.42578125" style="89" bestFit="1" customWidth="1"/>
    <col min="3853" max="4096" width="8.7109375" style="89"/>
    <col min="4097" max="4097" width="1.7109375" style="89" customWidth="1"/>
    <col min="4098" max="4098" width="30.42578125" style="89" customWidth="1"/>
    <col min="4099" max="4099" width="15" style="89" customWidth="1"/>
    <col min="4100" max="4100" width="24.5703125" style="89" customWidth="1"/>
    <col min="4101" max="4101" width="12.5703125" style="89" customWidth="1"/>
    <col min="4102" max="4102" width="11.7109375" style="89" customWidth="1"/>
    <col min="4103" max="4104" width="9.5703125" style="89" bestFit="1" customWidth="1"/>
    <col min="4105" max="4105" width="1.5703125" style="89" customWidth="1"/>
    <col min="4106" max="4106" width="7.28515625" style="89" customWidth="1"/>
    <col min="4107" max="4107" width="10.7109375" style="89" customWidth="1"/>
    <col min="4108" max="4108" width="7.42578125" style="89" bestFit="1" customWidth="1"/>
    <col min="4109" max="4352" width="8.7109375" style="89"/>
    <col min="4353" max="4353" width="1.7109375" style="89" customWidth="1"/>
    <col min="4354" max="4354" width="30.42578125" style="89" customWidth="1"/>
    <col min="4355" max="4355" width="15" style="89" customWidth="1"/>
    <col min="4356" max="4356" width="24.5703125" style="89" customWidth="1"/>
    <col min="4357" max="4357" width="12.5703125" style="89" customWidth="1"/>
    <col min="4358" max="4358" width="11.7109375" style="89" customWidth="1"/>
    <col min="4359" max="4360" width="9.5703125" style="89" bestFit="1" customWidth="1"/>
    <col min="4361" max="4361" width="1.5703125" style="89" customWidth="1"/>
    <col min="4362" max="4362" width="7.28515625" style="89" customWidth="1"/>
    <col min="4363" max="4363" width="10.7109375" style="89" customWidth="1"/>
    <col min="4364" max="4364" width="7.42578125" style="89" bestFit="1" customWidth="1"/>
    <col min="4365" max="4608" width="8.7109375" style="89"/>
    <col min="4609" max="4609" width="1.7109375" style="89" customWidth="1"/>
    <col min="4610" max="4610" width="30.42578125" style="89" customWidth="1"/>
    <col min="4611" max="4611" width="15" style="89" customWidth="1"/>
    <col min="4612" max="4612" width="24.5703125" style="89" customWidth="1"/>
    <col min="4613" max="4613" width="12.5703125" style="89" customWidth="1"/>
    <col min="4614" max="4614" width="11.7109375" style="89" customWidth="1"/>
    <col min="4615" max="4616" width="9.5703125" style="89" bestFit="1" customWidth="1"/>
    <col min="4617" max="4617" width="1.5703125" style="89" customWidth="1"/>
    <col min="4618" max="4618" width="7.28515625" style="89" customWidth="1"/>
    <col min="4619" max="4619" width="10.7109375" style="89" customWidth="1"/>
    <col min="4620" max="4620" width="7.42578125" style="89" bestFit="1" customWidth="1"/>
    <col min="4621" max="4864" width="8.7109375" style="89"/>
    <col min="4865" max="4865" width="1.7109375" style="89" customWidth="1"/>
    <col min="4866" max="4866" width="30.42578125" style="89" customWidth="1"/>
    <col min="4867" max="4867" width="15" style="89" customWidth="1"/>
    <col min="4868" max="4868" width="24.5703125" style="89" customWidth="1"/>
    <col min="4869" max="4869" width="12.5703125" style="89" customWidth="1"/>
    <col min="4870" max="4870" width="11.7109375" style="89" customWidth="1"/>
    <col min="4871" max="4872" width="9.5703125" style="89" bestFit="1" customWidth="1"/>
    <col min="4873" max="4873" width="1.5703125" style="89" customWidth="1"/>
    <col min="4874" max="4874" width="7.28515625" style="89" customWidth="1"/>
    <col min="4875" max="4875" width="10.7109375" style="89" customWidth="1"/>
    <col min="4876" max="4876" width="7.42578125" style="89" bestFit="1" customWidth="1"/>
    <col min="4877" max="5120" width="8.7109375" style="89"/>
    <col min="5121" max="5121" width="1.7109375" style="89" customWidth="1"/>
    <col min="5122" max="5122" width="30.42578125" style="89" customWidth="1"/>
    <col min="5123" max="5123" width="15" style="89" customWidth="1"/>
    <col min="5124" max="5124" width="24.5703125" style="89" customWidth="1"/>
    <col min="5125" max="5125" width="12.5703125" style="89" customWidth="1"/>
    <col min="5126" max="5126" width="11.7109375" style="89" customWidth="1"/>
    <col min="5127" max="5128" width="9.5703125" style="89" bestFit="1" customWidth="1"/>
    <col min="5129" max="5129" width="1.5703125" style="89" customWidth="1"/>
    <col min="5130" max="5130" width="7.28515625" style="89" customWidth="1"/>
    <col min="5131" max="5131" width="10.7109375" style="89" customWidth="1"/>
    <col min="5132" max="5132" width="7.42578125" style="89" bestFit="1" customWidth="1"/>
    <col min="5133" max="5376" width="8.7109375" style="89"/>
    <col min="5377" max="5377" width="1.7109375" style="89" customWidth="1"/>
    <col min="5378" max="5378" width="30.42578125" style="89" customWidth="1"/>
    <col min="5379" max="5379" width="15" style="89" customWidth="1"/>
    <col min="5380" max="5380" width="24.5703125" style="89" customWidth="1"/>
    <col min="5381" max="5381" width="12.5703125" style="89" customWidth="1"/>
    <col min="5382" max="5382" width="11.7109375" style="89" customWidth="1"/>
    <col min="5383" max="5384" width="9.5703125" style="89" bestFit="1" customWidth="1"/>
    <col min="5385" max="5385" width="1.5703125" style="89" customWidth="1"/>
    <col min="5386" max="5386" width="7.28515625" style="89" customWidth="1"/>
    <col min="5387" max="5387" width="10.7109375" style="89" customWidth="1"/>
    <col min="5388" max="5388" width="7.42578125" style="89" bestFit="1" customWidth="1"/>
    <col min="5389" max="5632" width="8.7109375" style="89"/>
    <col min="5633" max="5633" width="1.7109375" style="89" customWidth="1"/>
    <col min="5634" max="5634" width="30.42578125" style="89" customWidth="1"/>
    <col min="5635" max="5635" width="15" style="89" customWidth="1"/>
    <col min="5636" max="5636" width="24.5703125" style="89" customWidth="1"/>
    <col min="5637" max="5637" width="12.5703125" style="89" customWidth="1"/>
    <col min="5638" max="5638" width="11.7109375" style="89" customWidth="1"/>
    <col min="5639" max="5640" width="9.5703125" style="89" bestFit="1" customWidth="1"/>
    <col min="5641" max="5641" width="1.5703125" style="89" customWidth="1"/>
    <col min="5642" max="5642" width="7.28515625" style="89" customWidth="1"/>
    <col min="5643" max="5643" width="10.7109375" style="89" customWidth="1"/>
    <col min="5644" max="5644" width="7.42578125" style="89" bestFit="1" customWidth="1"/>
    <col min="5645" max="5888" width="8.7109375" style="89"/>
    <col min="5889" max="5889" width="1.7109375" style="89" customWidth="1"/>
    <col min="5890" max="5890" width="30.42578125" style="89" customWidth="1"/>
    <col min="5891" max="5891" width="15" style="89" customWidth="1"/>
    <col min="5892" max="5892" width="24.5703125" style="89" customWidth="1"/>
    <col min="5893" max="5893" width="12.5703125" style="89" customWidth="1"/>
    <col min="5894" max="5894" width="11.7109375" style="89" customWidth="1"/>
    <col min="5895" max="5896" width="9.5703125" style="89" bestFit="1" customWidth="1"/>
    <col min="5897" max="5897" width="1.5703125" style="89" customWidth="1"/>
    <col min="5898" max="5898" width="7.28515625" style="89" customWidth="1"/>
    <col min="5899" max="5899" width="10.7109375" style="89" customWidth="1"/>
    <col min="5900" max="5900" width="7.42578125" style="89" bestFit="1" customWidth="1"/>
    <col min="5901" max="6144" width="8.7109375" style="89"/>
    <col min="6145" max="6145" width="1.7109375" style="89" customWidth="1"/>
    <col min="6146" max="6146" width="30.42578125" style="89" customWidth="1"/>
    <col min="6147" max="6147" width="15" style="89" customWidth="1"/>
    <col min="6148" max="6148" width="24.5703125" style="89" customWidth="1"/>
    <col min="6149" max="6149" width="12.5703125" style="89" customWidth="1"/>
    <col min="6150" max="6150" width="11.7109375" style="89" customWidth="1"/>
    <col min="6151" max="6152" width="9.5703125" style="89" bestFit="1" customWidth="1"/>
    <col min="6153" max="6153" width="1.5703125" style="89" customWidth="1"/>
    <col min="6154" max="6154" width="7.28515625" style="89" customWidth="1"/>
    <col min="6155" max="6155" width="10.7109375" style="89" customWidth="1"/>
    <col min="6156" max="6156" width="7.42578125" style="89" bestFit="1" customWidth="1"/>
    <col min="6157" max="6400" width="8.7109375" style="89"/>
    <col min="6401" max="6401" width="1.7109375" style="89" customWidth="1"/>
    <col min="6402" max="6402" width="30.42578125" style="89" customWidth="1"/>
    <col min="6403" max="6403" width="15" style="89" customWidth="1"/>
    <col min="6404" max="6404" width="24.5703125" style="89" customWidth="1"/>
    <col min="6405" max="6405" width="12.5703125" style="89" customWidth="1"/>
    <col min="6406" max="6406" width="11.7109375" style="89" customWidth="1"/>
    <col min="6407" max="6408" width="9.5703125" style="89" bestFit="1" customWidth="1"/>
    <col min="6409" max="6409" width="1.5703125" style="89" customWidth="1"/>
    <col min="6410" max="6410" width="7.28515625" style="89" customWidth="1"/>
    <col min="6411" max="6411" width="10.7109375" style="89" customWidth="1"/>
    <col min="6412" max="6412" width="7.42578125" style="89" bestFit="1" customWidth="1"/>
    <col min="6413" max="6656" width="8.7109375" style="89"/>
    <col min="6657" max="6657" width="1.7109375" style="89" customWidth="1"/>
    <col min="6658" max="6658" width="30.42578125" style="89" customWidth="1"/>
    <col min="6659" max="6659" width="15" style="89" customWidth="1"/>
    <col min="6660" max="6660" width="24.5703125" style="89" customWidth="1"/>
    <col min="6661" max="6661" width="12.5703125" style="89" customWidth="1"/>
    <col min="6662" max="6662" width="11.7109375" style="89" customWidth="1"/>
    <col min="6663" max="6664" width="9.5703125" style="89" bestFit="1" customWidth="1"/>
    <col min="6665" max="6665" width="1.5703125" style="89" customWidth="1"/>
    <col min="6666" max="6666" width="7.28515625" style="89" customWidth="1"/>
    <col min="6667" max="6667" width="10.7109375" style="89" customWidth="1"/>
    <col min="6668" max="6668" width="7.42578125" style="89" bestFit="1" customWidth="1"/>
    <col min="6669" max="6912" width="8.7109375" style="89"/>
    <col min="6913" max="6913" width="1.7109375" style="89" customWidth="1"/>
    <col min="6914" max="6914" width="30.42578125" style="89" customWidth="1"/>
    <col min="6915" max="6915" width="15" style="89" customWidth="1"/>
    <col min="6916" max="6916" width="24.5703125" style="89" customWidth="1"/>
    <col min="6917" max="6917" width="12.5703125" style="89" customWidth="1"/>
    <col min="6918" max="6918" width="11.7109375" style="89" customWidth="1"/>
    <col min="6919" max="6920" width="9.5703125" style="89" bestFit="1" customWidth="1"/>
    <col min="6921" max="6921" width="1.5703125" style="89" customWidth="1"/>
    <col min="6922" max="6922" width="7.28515625" style="89" customWidth="1"/>
    <col min="6923" max="6923" width="10.7109375" style="89" customWidth="1"/>
    <col min="6924" max="6924" width="7.42578125" style="89" bestFit="1" customWidth="1"/>
    <col min="6925" max="7168" width="8.7109375" style="89"/>
    <col min="7169" max="7169" width="1.7109375" style="89" customWidth="1"/>
    <col min="7170" max="7170" width="30.42578125" style="89" customWidth="1"/>
    <col min="7171" max="7171" width="15" style="89" customWidth="1"/>
    <col min="7172" max="7172" width="24.5703125" style="89" customWidth="1"/>
    <col min="7173" max="7173" width="12.5703125" style="89" customWidth="1"/>
    <col min="7174" max="7174" width="11.7109375" style="89" customWidth="1"/>
    <col min="7175" max="7176" width="9.5703125" style="89" bestFit="1" customWidth="1"/>
    <col min="7177" max="7177" width="1.5703125" style="89" customWidth="1"/>
    <col min="7178" max="7178" width="7.28515625" style="89" customWidth="1"/>
    <col min="7179" max="7179" width="10.7109375" style="89" customWidth="1"/>
    <col min="7180" max="7180" width="7.42578125" style="89" bestFit="1" customWidth="1"/>
    <col min="7181" max="7424" width="8.7109375" style="89"/>
    <col min="7425" max="7425" width="1.7109375" style="89" customWidth="1"/>
    <col min="7426" max="7426" width="30.42578125" style="89" customWidth="1"/>
    <col min="7427" max="7427" width="15" style="89" customWidth="1"/>
    <col min="7428" max="7428" width="24.5703125" style="89" customWidth="1"/>
    <col min="7429" max="7429" width="12.5703125" style="89" customWidth="1"/>
    <col min="7430" max="7430" width="11.7109375" style="89" customWidth="1"/>
    <col min="7431" max="7432" width="9.5703125" style="89" bestFit="1" customWidth="1"/>
    <col min="7433" max="7433" width="1.5703125" style="89" customWidth="1"/>
    <col min="7434" max="7434" width="7.28515625" style="89" customWidth="1"/>
    <col min="7435" max="7435" width="10.7109375" style="89" customWidth="1"/>
    <col min="7436" max="7436" width="7.42578125" style="89" bestFit="1" customWidth="1"/>
    <col min="7437" max="7680" width="8.7109375" style="89"/>
    <col min="7681" max="7681" width="1.7109375" style="89" customWidth="1"/>
    <col min="7682" max="7682" width="30.42578125" style="89" customWidth="1"/>
    <col min="7683" max="7683" width="15" style="89" customWidth="1"/>
    <col min="7684" max="7684" width="24.5703125" style="89" customWidth="1"/>
    <col min="7685" max="7685" width="12.5703125" style="89" customWidth="1"/>
    <col min="7686" max="7686" width="11.7109375" style="89" customWidth="1"/>
    <col min="7687" max="7688" width="9.5703125" style="89" bestFit="1" customWidth="1"/>
    <col min="7689" max="7689" width="1.5703125" style="89" customWidth="1"/>
    <col min="7690" max="7690" width="7.28515625" style="89" customWidth="1"/>
    <col min="7691" max="7691" width="10.7109375" style="89" customWidth="1"/>
    <col min="7692" max="7692" width="7.42578125" style="89" bestFit="1" customWidth="1"/>
    <col min="7693" max="7936" width="8.7109375" style="89"/>
    <col min="7937" max="7937" width="1.7109375" style="89" customWidth="1"/>
    <col min="7938" max="7938" width="30.42578125" style="89" customWidth="1"/>
    <col min="7939" max="7939" width="15" style="89" customWidth="1"/>
    <col min="7940" max="7940" width="24.5703125" style="89" customWidth="1"/>
    <col min="7941" max="7941" width="12.5703125" style="89" customWidth="1"/>
    <col min="7942" max="7942" width="11.7109375" style="89" customWidth="1"/>
    <col min="7943" max="7944" width="9.5703125" style="89" bestFit="1" customWidth="1"/>
    <col min="7945" max="7945" width="1.5703125" style="89" customWidth="1"/>
    <col min="7946" max="7946" width="7.28515625" style="89" customWidth="1"/>
    <col min="7947" max="7947" width="10.7109375" style="89" customWidth="1"/>
    <col min="7948" max="7948" width="7.42578125" style="89" bestFit="1" customWidth="1"/>
    <col min="7949" max="8192" width="8.7109375" style="89"/>
    <col min="8193" max="8193" width="1.7109375" style="89" customWidth="1"/>
    <col min="8194" max="8194" width="30.42578125" style="89" customWidth="1"/>
    <col min="8195" max="8195" width="15" style="89" customWidth="1"/>
    <col min="8196" max="8196" width="24.5703125" style="89" customWidth="1"/>
    <col min="8197" max="8197" width="12.5703125" style="89" customWidth="1"/>
    <col min="8198" max="8198" width="11.7109375" style="89" customWidth="1"/>
    <col min="8199" max="8200" width="9.5703125" style="89" bestFit="1" customWidth="1"/>
    <col min="8201" max="8201" width="1.5703125" style="89" customWidth="1"/>
    <col min="8202" max="8202" width="7.28515625" style="89" customWidth="1"/>
    <col min="8203" max="8203" width="10.7109375" style="89" customWidth="1"/>
    <col min="8204" max="8204" width="7.42578125" style="89" bestFit="1" customWidth="1"/>
    <col min="8205" max="8448" width="8.7109375" style="89"/>
    <col min="8449" max="8449" width="1.7109375" style="89" customWidth="1"/>
    <col min="8450" max="8450" width="30.42578125" style="89" customWidth="1"/>
    <col min="8451" max="8451" width="15" style="89" customWidth="1"/>
    <col min="8452" max="8452" width="24.5703125" style="89" customWidth="1"/>
    <col min="8453" max="8453" width="12.5703125" style="89" customWidth="1"/>
    <col min="8454" max="8454" width="11.7109375" style="89" customWidth="1"/>
    <col min="8455" max="8456" width="9.5703125" style="89" bestFit="1" customWidth="1"/>
    <col min="8457" max="8457" width="1.5703125" style="89" customWidth="1"/>
    <col min="8458" max="8458" width="7.28515625" style="89" customWidth="1"/>
    <col min="8459" max="8459" width="10.7109375" style="89" customWidth="1"/>
    <col min="8460" max="8460" width="7.42578125" style="89" bestFit="1" customWidth="1"/>
    <col min="8461" max="8704" width="8.7109375" style="89"/>
    <col min="8705" max="8705" width="1.7109375" style="89" customWidth="1"/>
    <col min="8706" max="8706" width="30.42578125" style="89" customWidth="1"/>
    <col min="8707" max="8707" width="15" style="89" customWidth="1"/>
    <col min="8708" max="8708" width="24.5703125" style="89" customWidth="1"/>
    <col min="8709" max="8709" width="12.5703125" style="89" customWidth="1"/>
    <col min="8710" max="8710" width="11.7109375" style="89" customWidth="1"/>
    <col min="8711" max="8712" width="9.5703125" style="89" bestFit="1" customWidth="1"/>
    <col min="8713" max="8713" width="1.5703125" style="89" customWidth="1"/>
    <col min="8714" max="8714" width="7.28515625" style="89" customWidth="1"/>
    <col min="8715" max="8715" width="10.7109375" style="89" customWidth="1"/>
    <col min="8716" max="8716" width="7.42578125" style="89" bestFit="1" customWidth="1"/>
    <col min="8717" max="8960" width="8.7109375" style="89"/>
    <col min="8961" max="8961" width="1.7109375" style="89" customWidth="1"/>
    <col min="8962" max="8962" width="30.42578125" style="89" customWidth="1"/>
    <col min="8963" max="8963" width="15" style="89" customWidth="1"/>
    <col min="8964" max="8964" width="24.5703125" style="89" customWidth="1"/>
    <col min="8965" max="8965" width="12.5703125" style="89" customWidth="1"/>
    <col min="8966" max="8966" width="11.7109375" style="89" customWidth="1"/>
    <col min="8967" max="8968" width="9.5703125" style="89" bestFit="1" customWidth="1"/>
    <col min="8969" max="8969" width="1.5703125" style="89" customWidth="1"/>
    <col min="8970" max="8970" width="7.28515625" style="89" customWidth="1"/>
    <col min="8971" max="8971" width="10.7109375" style="89" customWidth="1"/>
    <col min="8972" max="8972" width="7.42578125" style="89" bestFit="1" customWidth="1"/>
    <col min="8973" max="9216" width="8.7109375" style="89"/>
    <col min="9217" max="9217" width="1.7109375" style="89" customWidth="1"/>
    <col min="9218" max="9218" width="30.42578125" style="89" customWidth="1"/>
    <col min="9219" max="9219" width="15" style="89" customWidth="1"/>
    <col min="9220" max="9220" width="24.5703125" style="89" customWidth="1"/>
    <col min="9221" max="9221" width="12.5703125" style="89" customWidth="1"/>
    <col min="9222" max="9222" width="11.7109375" style="89" customWidth="1"/>
    <col min="9223" max="9224" width="9.5703125" style="89" bestFit="1" customWidth="1"/>
    <col min="9225" max="9225" width="1.5703125" style="89" customWidth="1"/>
    <col min="9226" max="9226" width="7.28515625" style="89" customWidth="1"/>
    <col min="9227" max="9227" width="10.7109375" style="89" customWidth="1"/>
    <col min="9228" max="9228" width="7.42578125" style="89" bestFit="1" customWidth="1"/>
    <col min="9229" max="9472" width="8.7109375" style="89"/>
    <col min="9473" max="9473" width="1.7109375" style="89" customWidth="1"/>
    <col min="9474" max="9474" width="30.42578125" style="89" customWidth="1"/>
    <col min="9475" max="9475" width="15" style="89" customWidth="1"/>
    <col min="9476" max="9476" width="24.5703125" style="89" customWidth="1"/>
    <col min="9477" max="9477" width="12.5703125" style="89" customWidth="1"/>
    <col min="9478" max="9478" width="11.7109375" style="89" customWidth="1"/>
    <col min="9479" max="9480" width="9.5703125" style="89" bestFit="1" customWidth="1"/>
    <col min="9481" max="9481" width="1.5703125" style="89" customWidth="1"/>
    <col min="9482" max="9482" width="7.28515625" style="89" customWidth="1"/>
    <col min="9483" max="9483" width="10.7109375" style="89" customWidth="1"/>
    <col min="9484" max="9484" width="7.42578125" style="89" bestFit="1" customWidth="1"/>
    <col min="9485" max="9728" width="8.7109375" style="89"/>
    <col min="9729" max="9729" width="1.7109375" style="89" customWidth="1"/>
    <col min="9730" max="9730" width="30.42578125" style="89" customWidth="1"/>
    <col min="9731" max="9731" width="15" style="89" customWidth="1"/>
    <col min="9732" max="9732" width="24.5703125" style="89" customWidth="1"/>
    <col min="9733" max="9733" width="12.5703125" style="89" customWidth="1"/>
    <col min="9734" max="9734" width="11.7109375" style="89" customWidth="1"/>
    <col min="9735" max="9736" width="9.5703125" style="89" bestFit="1" customWidth="1"/>
    <col min="9737" max="9737" width="1.5703125" style="89" customWidth="1"/>
    <col min="9738" max="9738" width="7.28515625" style="89" customWidth="1"/>
    <col min="9739" max="9739" width="10.7109375" style="89" customWidth="1"/>
    <col min="9740" max="9740" width="7.42578125" style="89" bestFit="1" customWidth="1"/>
    <col min="9741" max="9984" width="8.7109375" style="89"/>
    <col min="9985" max="9985" width="1.7109375" style="89" customWidth="1"/>
    <col min="9986" max="9986" width="30.42578125" style="89" customWidth="1"/>
    <col min="9987" max="9987" width="15" style="89" customWidth="1"/>
    <col min="9988" max="9988" width="24.5703125" style="89" customWidth="1"/>
    <col min="9989" max="9989" width="12.5703125" style="89" customWidth="1"/>
    <col min="9990" max="9990" width="11.7109375" style="89" customWidth="1"/>
    <col min="9991" max="9992" width="9.5703125" style="89" bestFit="1" customWidth="1"/>
    <col min="9993" max="9993" width="1.5703125" style="89" customWidth="1"/>
    <col min="9994" max="9994" width="7.28515625" style="89" customWidth="1"/>
    <col min="9995" max="9995" width="10.7109375" style="89" customWidth="1"/>
    <col min="9996" max="9996" width="7.42578125" style="89" bestFit="1" customWidth="1"/>
    <col min="9997" max="10240" width="8.7109375" style="89"/>
    <col min="10241" max="10241" width="1.7109375" style="89" customWidth="1"/>
    <col min="10242" max="10242" width="30.42578125" style="89" customWidth="1"/>
    <col min="10243" max="10243" width="15" style="89" customWidth="1"/>
    <col min="10244" max="10244" width="24.5703125" style="89" customWidth="1"/>
    <col min="10245" max="10245" width="12.5703125" style="89" customWidth="1"/>
    <col min="10246" max="10246" width="11.7109375" style="89" customWidth="1"/>
    <col min="10247" max="10248" width="9.5703125" style="89" bestFit="1" customWidth="1"/>
    <col min="10249" max="10249" width="1.5703125" style="89" customWidth="1"/>
    <col min="10250" max="10250" width="7.28515625" style="89" customWidth="1"/>
    <col min="10251" max="10251" width="10.7109375" style="89" customWidth="1"/>
    <col min="10252" max="10252" width="7.42578125" style="89" bestFit="1" customWidth="1"/>
    <col min="10253" max="10496" width="8.7109375" style="89"/>
    <col min="10497" max="10497" width="1.7109375" style="89" customWidth="1"/>
    <col min="10498" max="10498" width="30.42578125" style="89" customWidth="1"/>
    <col min="10499" max="10499" width="15" style="89" customWidth="1"/>
    <col min="10500" max="10500" width="24.5703125" style="89" customWidth="1"/>
    <col min="10501" max="10501" width="12.5703125" style="89" customWidth="1"/>
    <col min="10502" max="10502" width="11.7109375" style="89" customWidth="1"/>
    <col min="10503" max="10504" width="9.5703125" style="89" bestFit="1" customWidth="1"/>
    <col min="10505" max="10505" width="1.5703125" style="89" customWidth="1"/>
    <col min="10506" max="10506" width="7.28515625" style="89" customWidth="1"/>
    <col min="10507" max="10507" width="10.7109375" style="89" customWidth="1"/>
    <col min="10508" max="10508" width="7.42578125" style="89" bestFit="1" customWidth="1"/>
    <col min="10509" max="10752" width="8.7109375" style="89"/>
    <col min="10753" max="10753" width="1.7109375" style="89" customWidth="1"/>
    <col min="10754" max="10754" width="30.42578125" style="89" customWidth="1"/>
    <col min="10755" max="10755" width="15" style="89" customWidth="1"/>
    <col min="10756" max="10756" width="24.5703125" style="89" customWidth="1"/>
    <col min="10757" max="10757" width="12.5703125" style="89" customWidth="1"/>
    <col min="10758" max="10758" width="11.7109375" style="89" customWidth="1"/>
    <col min="10759" max="10760" width="9.5703125" style="89" bestFit="1" customWidth="1"/>
    <col min="10761" max="10761" width="1.5703125" style="89" customWidth="1"/>
    <col min="10762" max="10762" width="7.28515625" style="89" customWidth="1"/>
    <col min="10763" max="10763" width="10.7109375" style="89" customWidth="1"/>
    <col min="10764" max="10764" width="7.42578125" style="89" bestFit="1" customWidth="1"/>
    <col min="10765" max="11008" width="8.7109375" style="89"/>
    <col min="11009" max="11009" width="1.7109375" style="89" customWidth="1"/>
    <col min="11010" max="11010" width="30.42578125" style="89" customWidth="1"/>
    <col min="11011" max="11011" width="15" style="89" customWidth="1"/>
    <col min="11012" max="11012" width="24.5703125" style="89" customWidth="1"/>
    <col min="11013" max="11013" width="12.5703125" style="89" customWidth="1"/>
    <col min="11014" max="11014" width="11.7109375" style="89" customWidth="1"/>
    <col min="11015" max="11016" width="9.5703125" style="89" bestFit="1" customWidth="1"/>
    <col min="11017" max="11017" width="1.5703125" style="89" customWidth="1"/>
    <col min="11018" max="11018" width="7.28515625" style="89" customWidth="1"/>
    <col min="11019" max="11019" width="10.7109375" style="89" customWidth="1"/>
    <col min="11020" max="11020" width="7.42578125" style="89" bestFit="1" customWidth="1"/>
    <col min="11021" max="11264" width="8.7109375" style="89"/>
    <col min="11265" max="11265" width="1.7109375" style="89" customWidth="1"/>
    <col min="11266" max="11266" width="30.42578125" style="89" customWidth="1"/>
    <col min="11267" max="11267" width="15" style="89" customWidth="1"/>
    <col min="11268" max="11268" width="24.5703125" style="89" customWidth="1"/>
    <col min="11269" max="11269" width="12.5703125" style="89" customWidth="1"/>
    <col min="11270" max="11270" width="11.7109375" style="89" customWidth="1"/>
    <col min="11271" max="11272" width="9.5703125" style="89" bestFit="1" customWidth="1"/>
    <col min="11273" max="11273" width="1.5703125" style="89" customWidth="1"/>
    <col min="11274" max="11274" width="7.28515625" style="89" customWidth="1"/>
    <col min="11275" max="11275" width="10.7109375" style="89" customWidth="1"/>
    <col min="11276" max="11276" width="7.42578125" style="89" bestFit="1" customWidth="1"/>
    <col min="11277" max="11520" width="8.7109375" style="89"/>
    <col min="11521" max="11521" width="1.7109375" style="89" customWidth="1"/>
    <col min="11522" max="11522" width="30.42578125" style="89" customWidth="1"/>
    <col min="11523" max="11523" width="15" style="89" customWidth="1"/>
    <col min="11524" max="11524" width="24.5703125" style="89" customWidth="1"/>
    <col min="11525" max="11525" width="12.5703125" style="89" customWidth="1"/>
    <col min="11526" max="11526" width="11.7109375" style="89" customWidth="1"/>
    <col min="11527" max="11528" width="9.5703125" style="89" bestFit="1" customWidth="1"/>
    <col min="11529" max="11529" width="1.5703125" style="89" customWidth="1"/>
    <col min="11530" max="11530" width="7.28515625" style="89" customWidth="1"/>
    <col min="11531" max="11531" width="10.7109375" style="89" customWidth="1"/>
    <col min="11532" max="11532" width="7.42578125" style="89" bestFit="1" customWidth="1"/>
    <col min="11533" max="11776" width="8.7109375" style="89"/>
    <col min="11777" max="11777" width="1.7109375" style="89" customWidth="1"/>
    <col min="11778" max="11778" width="30.42578125" style="89" customWidth="1"/>
    <col min="11779" max="11779" width="15" style="89" customWidth="1"/>
    <col min="11780" max="11780" width="24.5703125" style="89" customWidth="1"/>
    <col min="11781" max="11781" width="12.5703125" style="89" customWidth="1"/>
    <col min="11782" max="11782" width="11.7109375" style="89" customWidth="1"/>
    <col min="11783" max="11784" width="9.5703125" style="89" bestFit="1" customWidth="1"/>
    <col min="11785" max="11785" width="1.5703125" style="89" customWidth="1"/>
    <col min="11786" max="11786" width="7.28515625" style="89" customWidth="1"/>
    <col min="11787" max="11787" width="10.7109375" style="89" customWidth="1"/>
    <col min="11788" max="11788" width="7.42578125" style="89" bestFit="1" customWidth="1"/>
    <col min="11789" max="12032" width="8.7109375" style="89"/>
    <col min="12033" max="12033" width="1.7109375" style="89" customWidth="1"/>
    <col min="12034" max="12034" width="30.42578125" style="89" customWidth="1"/>
    <col min="12035" max="12035" width="15" style="89" customWidth="1"/>
    <col min="12036" max="12036" width="24.5703125" style="89" customWidth="1"/>
    <col min="12037" max="12037" width="12.5703125" style="89" customWidth="1"/>
    <col min="12038" max="12038" width="11.7109375" style="89" customWidth="1"/>
    <col min="12039" max="12040" width="9.5703125" style="89" bestFit="1" customWidth="1"/>
    <col min="12041" max="12041" width="1.5703125" style="89" customWidth="1"/>
    <col min="12042" max="12042" width="7.28515625" style="89" customWidth="1"/>
    <col min="12043" max="12043" width="10.7109375" style="89" customWidth="1"/>
    <col min="12044" max="12044" width="7.42578125" style="89" bestFit="1" customWidth="1"/>
    <col min="12045" max="12288" width="8.7109375" style="89"/>
    <col min="12289" max="12289" width="1.7109375" style="89" customWidth="1"/>
    <col min="12290" max="12290" width="30.42578125" style="89" customWidth="1"/>
    <col min="12291" max="12291" width="15" style="89" customWidth="1"/>
    <col min="12292" max="12292" width="24.5703125" style="89" customWidth="1"/>
    <col min="12293" max="12293" width="12.5703125" style="89" customWidth="1"/>
    <col min="12294" max="12294" width="11.7109375" style="89" customWidth="1"/>
    <col min="12295" max="12296" width="9.5703125" style="89" bestFit="1" customWidth="1"/>
    <col min="12297" max="12297" width="1.5703125" style="89" customWidth="1"/>
    <col min="12298" max="12298" width="7.28515625" style="89" customWidth="1"/>
    <col min="12299" max="12299" width="10.7109375" style="89" customWidth="1"/>
    <col min="12300" max="12300" width="7.42578125" style="89" bestFit="1" customWidth="1"/>
    <col min="12301" max="12544" width="8.7109375" style="89"/>
    <col min="12545" max="12545" width="1.7109375" style="89" customWidth="1"/>
    <col min="12546" max="12546" width="30.42578125" style="89" customWidth="1"/>
    <col min="12547" max="12547" width="15" style="89" customWidth="1"/>
    <col min="12548" max="12548" width="24.5703125" style="89" customWidth="1"/>
    <col min="12549" max="12549" width="12.5703125" style="89" customWidth="1"/>
    <col min="12550" max="12550" width="11.7109375" style="89" customWidth="1"/>
    <col min="12551" max="12552" width="9.5703125" style="89" bestFit="1" customWidth="1"/>
    <col min="12553" max="12553" width="1.5703125" style="89" customWidth="1"/>
    <col min="12554" max="12554" width="7.28515625" style="89" customWidth="1"/>
    <col min="12555" max="12555" width="10.7109375" style="89" customWidth="1"/>
    <col min="12556" max="12556" width="7.42578125" style="89" bestFit="1" customWidth="1"/>
    <col min="12557" max="12800" width="8.7109375" style="89"/>
    <col min="12801" max="12801" width="1.7109375" style="89" customWidth="1"/>
    <col min="12802" max="12802" width="30.42578125" style="89" customWidth="1"/>
    <col min="12803" max="12803" width="15" style="89" customWidth="1"/>
    <col min="12804" max="12804" width="24.5703125" style="89" customWidth="1"/>
    <col min="12805" max="12805" width="12.5703125" style="89" customWidth="1"/>
    <col min="12806" max="12806" width="11.7109375" style="89" customWidth="1"/>
    <col min="12807" max="12808" width="9.5703125" style="89" bestFit="1" customWidth="1"/>
    <col min="12809" max="12809" width="1.5703125" style="89" customWidth="1"/>
    <col min="12810" max="12810" width="7.28515625" style="89" customWidth="1"/>
    <col min="12811" max="12811" width="10.7109375" style="89" customWidth="1"/>
    <col min="12812" max="12812" width="7.42578125" style="89" bestFit="1" customWidth="1"/>
    <col min="12813" max="13056" width="8.7109375" style="89"/>
    <col min="13057" max="13057" width="1.7109375" style="89" customWidth="1"/>
    <col min="13058" max="13058" width="30.42578125" style="89" customWidth="1"/>
    <col min="13059" max="13059" width="15" style="89" customWidth="1"/>
    <col min="13060" max="13060" width="24.5703125" style="89" customWidth="1"/>
    <col min="13061" max="13061" width="12.5703125" style="89" customWidth="1"/>
    <col min="13062" max="13062" width="11.7109375" style="89" customWidth="1"/>
    <col min="13063" max="13064" width="9.5703125" style="89" bestFit="1" customWidth="1"/>
    <col min="13065" max="13065" width="1.5703125" style="89" customWidth="1"/>
    <col min="13066" max="13066" width="7.28515625" style="89" customWidth="1"/>
    <col min="13067" max="13067" width="10.7109375" style="89" customWidth="1"/>
    <col min="13068" max="13068" width="7.42578125" style="89" bestFit="1" customWidth="1"/>
    <col min="13069" max="13312" width="8.7109375" style="89"/>
    <col min="13313" max="13313" width="1.7109375" style="89" customWidth="1"/>
    <col min="13314" max="13314" width="30.42578125" style="89" customWidth="1"/>
    <col min="13315" max="13315" width="15" style="89" customWidth="1"/>
    <col min="13316" max="13316" width="24.5703125" style="89" customWidth="1"/>
    <col min="13317" max="13317" width="12.5703125" style="89" customWidth="1"/>
    <col min="13318" max="13318" width="11.7109375" style="89" customWidth="1"/>
    <col min="13319" max="13320" width="9.5703125" style="89" bestFit="1" customWidth="1"/>
    <col min="13321" max="13321" width="1.5703125" style="89" customWidth="1"/>
    <col min="13322" max="13322" width="7.28515625" style="89" customWidth="1"/>
    <col min="13323" max="13323" width="10.7109375" style="89" customWidth="1"/>
    <col min="13324" max="13324" width="7.42578125" style="89" bestFit="1" customWidth="1"/>
    <col min="13325" max="13568" width="8.7109375" style="89"/>
    <col min="13569" max="13569" width="1.7109375" style="89" customWidth="1"/>
    <col min="13570" max="13570" width="30.42578125" style="89" customWidth="1"/>
    <col min="13571" max="13571" width="15" style="89" customWidth="1"/>
    <col min="13572" max="13572" width="24.5703125" style="89" customWidth="1"/>
    <col min="13573" max="13573" width="12.5703125" style="89" customWidth="1"/>
    <col min="13574" max="13574" width="11.7109375" style="89" customWidth="1"/>
    <col min="13575" max="13576" width="9.5703125" style="89" bestFit="1" customWidth="1"/>
    <col min="13577" max="13577" width="1.5703125" style="89" customWidth="1"/>
    <col min="13578" max="13578" width="7.28515625" style="89" customWidth="1"/>
    <col min="13579" max="13579" width="10.7109375" style="89" customWidth="1"/>
    <col min="13580" max="13580" width="7.42578125" style="89" bestFit="1" customWidth="1"/>
    <col min="13581" max="13824" width="8.7109375" style="89"/>
    <col min="13825" max="13825" width="1.7109375" style="89" customWidth="1"/>
    <col min="13826" max="13826" width="30.42578125" style="89" customWidth="1"/>
    <col min="13827" max="13827" width="15" style="89" customWidth="1"/>
    <col min="13828" max="13828" width="24.5703125" style="89" customWidth="1"/>
    <col min="13829" max="13829" width="12.5703125" style="89" customWidth="1"/>
    <col min="13830" max="13830" width="11.7109375" style="89" customWidth="1"/>
    <col min="13831" max="13832" width="9.5703125" style="89" bestFit="1" customWidth="1"/>
    <col min="13833" max="13833" width="1.5703125" style="89" customWidth="1"/>
    <col min="13834" max="13834" width="7.28515625" style="89" customWidth="1"/>
    <col min="13835" max="13835" width="10.7109375" style="89" customWidth="1"/>
    <col min="13836" max="13836" width="7.42578125" style="89" bestFit="1" customWidth="1"/>
    <col min="13837" max="14080" width="8.7109375" style="89"/>
    <col min="14081" max="14081" width="1.7109375" style="89" customWidth="1"/>
    <col min="14082" max="14082" width="30.42578125" style="89" customWidth="1"/>
    <col min="14083" max="14083" width="15" style="89" customWidth="1"/>
    <col min="14084" max="14084" width="24.5703125" style="89" customWidth="1"/>
    <col min="14085" max="14085" width="12.5703125" style="89" customWidth="1"/>
    <col min="14086" max="14086" width="11.7109375" style="89" customWidth="1"/>
    <col min="14087" max="14088" width="9.5703125" style="89" bestFit="1" customWidth="1"/>
    <col min="14089" max="14089" width="1.5703125" style="89" customWidth="1"/>
    <col min="14090" max="14090" width="7.28515625" style="89" customWidth="1"/>
    <col min="14091" max="14091" width="10.7109375" style="89" customWidth="1"/>
    <col min="14092" max="14092" width="7.42578125" style="89" bestFit="1" customWidth="1"/>
    <col min="14093" max="14336" width="8.7109375" style="89"/>
    <col min="14337" max="14337" width="1.7109375" style="89" customWidth="1"/>
    <col min="14338" max="14338" width="30.42578125" style="89" customWidth="1"/>
    <col min="14339" max="14339" width="15" style="89" customWidth="1"/>
    <col min="14340" max="14340" width="24.5703125" style="89" customWidth="1"/>
    <col min="14341" max="14341" width="12.5703125" style="89" customWidth="1"/>
    <col min="14342" max="14342" width="11.7109375" style="89" customWidth="1"/>
    <col min="14343" max="14344" width="9.5703125" style="89" bestFit="1" customWidth="1"/>
    <col min="14345" max="14345" width="1.5703125" style="89" customWidth="1"/>
    <col min="14346" max="14346" width="7.28515625" style="89" customWidth="1"/>
    <col min="14347" max="14347" width="10.7109375" style="89" customWidth="1"/>
    <col min="14348" max="14348" width="7.42578125" style="89" bestFit="1" customWidth="1"/>
    <col min="14349" max="14592" width="8.7109375" style="89"/>
    <col min="14593" max="14593" width="1.7109375" style="89" customWidth="1"/>
    <col min="14594" max="14594" width="30.42578125" style="89" customWidth="1"/>
    <col min="14595" max="14595" width="15" style="89" customWidth="1"/>
    <col min="14596" max="14596" width="24.5703125" style="89" customWidth="1"/>
    <col min="14597" max="14597" width="12.5703125" style="89" customWidth="1"/>
    <col min="14598" max="14598" width="11.7109375" style="89" customWidth="1"/>
    <col min="14599" max="14600" width="9.5703125" style="89" bestFit="1" customWidth="1"/>
    <col min="14601" max="14601" width="1.5703125" style="89" customWidth="1"/>
    <col min="14602" max="14602" width="7.28515625" style="89" customWidth="1"/>
    <col min="14603" max="14603" width="10.7109375" style="89" customWidth="1"/>
    <col min="14604" max="14604" width="7.42578125" style="89" bestFit="1" customWidth="1"/>
    <col min="14605" max="14848" width="8.7109375" style="89"/>
    <col min="14849" max="14849" width="1.7109375" style="89" customWidth="1"/>
    <col min="14850" max="14850" width="30.42578125" style="89" customWidth="1"/>
    <col min="14851" max="14851" width="15" style="89" customWidth="1"/>
    <col min="14852" max="14852" width="24.5703125" style="89" customWidth="1"/>
    <col min="14853" max="14853" width="12.5703125" style="89" customWidth="1"/>
    <col min="14854" max="14854" width="11.7109375" style="89" customWidth="1"/>
    <col min="14855" max="14856" width="9.5703125" style="89" bestFit="1" customWidth="1"/>
    <col min="14857" max="14857" width="1.5703125" style="89" customWidth="1"/>
    <col min="14858" max="14858" width="7.28515625" style="89" customWidth="1"/>
    <col min="14859" max="14859" width="10.7109375" style="89" customWidth="1"/>
    <col min="14860" max="14860" width="7.42578125" style="89" bestFit="1" customWidth="1"/>
    <col min="14861" max="15104" width="8.7109375" style="89"/>
    <col min="15105" max="15105" width="1.7109375" style="89" customWidth="1"/>
    <col min="15106" max="15106" width="30.42578125" style="89" customWidth="1"/>
    <col min="15107" max="15107" width="15" style="89" customWidth="1"/>
    <col min="15108" max="15108" width="24.5703125" style="89" customWidth="1"/>
    <col min="15109" max="15109" width="12.5703125" style="89" customWidth="1"/>
    <col min="15110" max="15110" width="11.7109375" style="89" customWidth="1"/>
    <col min="15111" max="15112" width="9.5703125" style="89" bestFit="1" customWidth="1"/>
    <col min="15113" max="15113" width="1.5703125" style="89" customWidth="1"/>
    <col min="15114" max="15114" width="7.28515625" style="89" customWidth="1"/>
    <col min="15115" max="15115" width="10.7109375" style="89" customWidth="1"/>
    <col min="15116" max="15116" width="7.42578125" style="89" bestFit="1" customWidth="1"/>
    <col min="15117" max="15360" width="8.7109375" style="89"/>
    <col min="15361" max="15361" width="1.7109375" style="89" customWidth="1"/>
    <col min="15362" max="15362" width="30.42578125" style="89" customWidth="1"/>
    <col min="15363" max="15363" width="15" style="89" customWidth="1"/>
    <col min="15364" max="15364" width="24.5703125" style="89" customWidth="1"/>
    <col min="15365" max="15365" width="12.5703125" style="89" customWidth="1"/>
    <col min="15366" max="15366" width="11.7109375" style="89" customWidth="1"/>
    <col min="15367" max="15368" width="9.5703125" style="89" bestFit="1" customWidth="1"/>
    <col min="15369" max="15369" width="1.5703125" style="89" customWidth="1"/>
    <col min="15370" max="15370" width="7.28515625" style="89" customWidth="1"/>
    <col min="15371" max="15371" width="10.7109375" style="89" customWidth="1"/>
    <col min="15372" max="15372" width="7.42578125" style="89" bestFit="1" customWidth="1"/>
    <col min="15373" max="15616" width="8.7109375" style="89"/>
    <col min="15617" max="15617" width="1.7109375" style="89" customWidth="1"/>
    <col min="15618" max="15618" width="30.42578125" style="89" customWidth="1"/>
    <col min="15619" max="15619" width="15" style="89" customWidth="1"/>
    <col min="15620" max="15620" width="24.5703125" style="89" customWidth="1"/>
    <col min="15621" max="15621" width="12.5703125" style="89" customWidth="1"/>
    <col min="15622" max="15622" width="11.7109375" style="89" customWidth="1"/>
    <col min="15623" max="15624" width="9.5703125" style="89" bestFit="1" customWidth="1"/>
    <col min="15625" max="15625" width="1.5703125" style="89" customWidth="1"/>
    <col min="15626" max="15626" width="7.28515625" style="89" customWidth="1"/>
    <col min="15627" max="15627" width="10.7109375" style="89" customWidth="1"/>
    <col min="15628" max="15628" width="7.42578125" style="89" bestFit="1" customWidth="1"/>
    <col min="15629" max="15872" width="8.7109375" style="89"/>
    <col min="15873" max="15873" width="1.7109375" style="89" customWidth="1"/>
    <col min="15874" max="15874" width="30.42578125" style="89" customWidth="1"/>
    <col min="15875" max="15875" width="15" style="89" customWidth="1"/>
    <col min="15876" max="15876" width="24.5703125" style="89" customWidth="1"/>
    <col min="15877" max="15877" width="12.5703125" style="89" customWidth="1"/>
    <col min="15878" max="15878" width="11.7109375" style="89" customWidth="1"/>
    <col min="15879" max="15880" width="9.5703125" style="89" bestFit="1" customWidth="1"/>
    <col min="15881" max="15881" width="1.5703125" style="89" customWidth="1"/>
    <col min="15882" max="15882" width="7.28515625" style="89" customWidth="1"/>
    <col min="15883" max="15883" width="10.7109375" style="89" customWidth="1"/>
    <col min="15884" max="15884" width="7.42578125" style="89" bestFit="1" customWidth="1"/>
    <col min="15885" max="16128" width="8.7109375" style="89"/>
    <col min="16129" max="16129" width="1.7109375" style="89" customWidth="1"/>
    <col min="16130" max="16130" width="30.42578125" style="89" customWidth="1"/>
    <col min="16131" max="16131" width="15" style="89" customWidth="1"/>
    <col min="16132" max="16132" width="24.5703125" style="89" customWidth="1"/>
    <col min="16133" max="16133" width="12.5703125" style="89" customWidth="1"/>
    <col min="16134" max="16134" width="11.7109375" style="89" customWidth="1"/>
    <col min="16135" max="16136" width="9.5703125" style="89" bestFit="1" customWidth="1"/>
    <col min="16137" max="16137" width="1.5703125" style="89" customWidth="1"/>
    <col min="16138" max="16138" width="7.28515625" style="89" customWidth="1"/>
    <col min="16139" max="16139" width="10.7109375" style="89" customWidth="1"/>
    <col min="16140" max="16140" width="7.42578125" style="89" bestFit="1" customWidth="1"/>
    <col min="16141" max="16384" width="8.7109375" style="89"/>
  </cols>
  <sheetData>
    <row r="1" spans="1:38" s="86" customFormat="1" ht="20.65" customHeight="1" x14ac:dyDescent="0.25">
      <c r="A1" s="83"/>
      <c r="B1" s="877" t="s">
        <v>588</v>
      </c>
      <c r="C1" s="877"/>
      <c r="D1" s="877"/>
      <c r="E1" s="877"/>
      <c r="F1" s="877"/>
      <c r="G1" s="877"/>
      <c r="H1" s="877"/>
      <c r="I1" s="53"/>
      <c r="J1" s="84"/>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row>
    <row r="2" spans="1:38" s="83" customFormat="1" ht="18.75" x14ac:dyDescent="0.3">
      <c r="B2" s="878" t="s">
        <v>241</v>
      </c>
      <c r="C2" s="878"/>
      <c r="D2" s="878"/>
      <c r="E2" s="878"/>
      <c r="F2" s="878"/>
      <c r="G2" s="878"/>
      <c r="H2" s="878"/>
      <c r="I2" s="53"/>
      <c r="J2" s="87"/>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row>
    <row r="3" spans="1:38" ht="41.65" customHeight="1" x14ac:dyDescent="0.25">
      <c r="A3" s="53"/>
      <c r="B3" s="330"/>
      <c r="C3" s="331" t="s">
        <v>32</v>
      </c>
      <c r="D3" s="90" t="s">
        <v>585</v>
      </c>
      <c r="E3" s="879" t="s">
        <v>307</v>
      </c>
      <c r="F3" s="879"/>
      <c r="H3" s="53"/>
      <c r="AH3" s="89"/>
      <c r="AI3" s="89"/>
      <c r="AJ3" s="89"/>
      <c r="AK3" s="89"/>
      <c r="AL3" s="89"/>
    </row>
    <row r="4" spans="1:38" ht="14.65" customHeight="1" x14ac:dyDescent="0.25">
      <c r="A4" s="53"/>
      <c r="B4" s="733" t="s">
        <v>541</v>
      </c>
      <c r="C4" s="880">
        <f>'1)Project Summary '!V10</f>
        <v>0</v>
      </c>
      <c r="D4" s="882"/>
      <c r="E4" s="863">
        <f>'4)Owner Income'!J35</f>
        <v>0</v>
      </c>
      <c r="F4" s="863"/>
      <c r="G4" s="335"/>
      <c r="H4" s="861" t="str">
        <f>IF(E4&gt;D4,"ABOVE Limit!","Within Limit")</f>
        <v>Within Limit</v>
      </c>
      <c r="AA4" s="89"/>
      <c r="AB4" s="89"/>
      <c r="AC4" s="89"/>
      <c r="AD4" s="89"/>
      <c r="AE4" s="89"/>
      <c r="AF4" s="89"/>
      <c r="AG4" s="89"/>
      <c r="AH4" s="89"/>
      <c r="AI4" s="89"/>
      <c r="AJ4" s="89"/>
      <c r="AK4" s="89"/>
      <c r="AL4" s="89"/>
    </row>
    <row r="5" spans="1:38" ht="12" customHeight="1" x14ac:dyDescent="0.2">
      <c r="A5" s="53"/>
      <c r="B5" s="332">
        <f>county</f>
        <v>0</v>
      </c>
      <c r="C5" s="881"/>
      <c r="D5" s="883"/>
      <c r="E5" s="864"/>
      <c r="F5" s="864"/>
      <c r="G5" s="335"/>
      <c r="H5" s="884"/>
      <c r="AH5" s="89"/>
      <c r="AI5" s="89"/>
      <c r="AJ5" s="89"/>
      <c r="AK5" s="89"/>
      <c r="AL5" s="89"/>
    </row>
    <row r="6" spans="1:38" s="92" customFormat="1" ht="13.35" customHeight="1" x14ac:dyDescent="0.2">
      <c r="A6" s="91"/>
      <c r="B6" s="856"/>
      <c r="C6" s="856"/>
      <c r="D6" s="856"/>
      <c r="E6" s="856"/>
      <c r="F6" s="856"/>
      <c r="G6" s="856"/>
      <c r="H6" s="856"/>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row>
    <row r="7" spans="1:38" s="102" customFormat="1" ht="37.5" customHeight="1" x14ac:dyDescent="0.2">
      <c r="B7" s="333"/>
      <c r="C7" s="326" t="s">
        <v>323</v>
      </c>
      <c r="D7" s="326" t="s">
        <v>303</v>
      </c>
      <c r="E7" s="879" t="s">
        <v>305</v>
      </c>
      <c r="F7" s="879"/>
      <c r="H7" s="325"/>
    </row>
    <row r="8" spans="1:38" s="102" customFormat="1" ht="12" customHeight="1" x14ac:dyDescent="0.2">
      <c r="B8" s="872" t="s">
        <v>308</v>
      </c>
      <c r="C8" s="875">
        <v>50000</v>
      </c>
      <c r="D8" s="869" t="s">
        <v>306</v>
      </c>
      <c r="E8" s="863">
        <f>'4)Owner Income'!H19</f>
        <v>0</v>
      </c>
      <c r="F8" s="863"/>
      <c r="H8" s="861" t="str">
        <f>IF(E8&lt;=C8,"Within Limit","ABOVE Limit")</f>
        <v>Within Limit</v>
      </c>
    </row>
    <row r="9" spans="1:38" s="102" customFormat="1" ht="12" customHeight="1" x14ac:dyDescent="0.2">
      <c r="B9" s="873"/>
      <c r="C9" s="876"/>
      <c r="D9" s="870"/>
      <c r="E9" s="864"/>
      <c r="F9" s="864"/>
      <c r="H9" s="884"/>
    </row>
    <row r="10" spans="1:38" s="102" customFormat="1" ht="11.1" customHeight="1" x14ac:dyDescent="0.2">
      <c r="B10" s="333"/>
      <c r="C10" s="53"/>
      <c r="D10" s="53"/>
      <c r="H10" s="325"/>
    </row>
    <row r="11" spans="1:38" s="102" customFormat="1" ht="21" customHeight="1" x14ac:dyDescent="0.2">
      <c r="B11" s="333"/>
      <c r="C11" s="334" t="s">
        <v>542</v>
      </c>
      <c r="D11" s="334" t="s">
        <v>303</v>
      </c>
      <c r="E11" s="874" t="s">
        <v>304</v>
      </c>
      <c r="F11" s="874"/>
      <c r="G11" s="327"/>
      <c r="H11" s="325"/>
    </row>
    <row r="12" spans="1:38" s="102" customFormat="1" ht="14.65" customHeight="1" x14ac:dyDescent="0.2">
      <c r="B12" s="867" t="s">
        <v>543</v>
      </c>
      <c r="C12" s="865">
        <v>60000</v>
      </c>
      <c r="D12" s="869" t="s">
        <v>454</v>
      </c>
      <c r="E12" s="863">
        <f>'3)Sources &amp; Uses'!F26</f>
        <v>0</v>
      </c>
      <c r="F12" s="863"/>
      <c r="H12" s="861" t="str">
        <f>IF(E12&lt;=C12,"Within Limit","ABOVE Limit")</f>
        <v>Within Limit</v>
      </c>
    </row>
    <row r="13" spans="1:38" s="102" customFormat="1" ht="13.15" customHeight="1" x14ac:dyDescent="0.2">
      <c r="B13" s="868"/>
      <c r="C13" s="866"/>
      <c r="D13" s="870"/>
      <c r="E13" s="864"/>
      <c r="F13" s="864"/>
      <c r="H13" s="884"/>
    </row>
    <row r="14" spans="1:38" s="102" customFormat="1" ht="10.5" customHeight="1" x14ac:dyDescent="0.2">
      <c r="B14" s="867" t="s">
        <v>599</v>
      </c>
      <c r="C14" s="875">
        <f>0.2*C12</f>
        <v>12000</v>
      </c>
      <c r="D14" s="869" t="s">
        <v>553</v>
      </c>
      <c r="E14" s="863">
        <f>'3)Sources &amp; Uses'!F27</f>
        <v>0</v>
      </c>
      <c r="F14" s="863"/>
      <c r="H14" s="861" t="str">
        <f>IF(E14&lt;=C14,"Within Limit","ABOVE Limit")</f>
        <v>Within Limit</v>
      </c>
    </row>
    <row r="15" spans="1:38" s="102" customFormat="1" ht="10.5" customHeight="1" x14ac:dyDescent="0.2">
      <c r="B15" s="868"/>
      <c r="C15" s="876"/>
      <c r="D15" s="870"/>
      <c r="E15" s="864"/>
      <c r="F15" s="864"/>
      <c r="H15" s="884"/>
    </row>
    <row r="16" spans="1:38" s="102" customFormat="1" ht="10.5" customHeight="1" x14ac:dyDescent="0.2">
      <c r="B16" s="857" t="s">
        <v>544</v>
      </c>
      <c r="C16" s="859">
        <f>SUM(C12:C15)</f>
        <v>72000</v>
      </c>
      <c r="D16" s="857" t="s">
        <v>545</v>
      </c>
      <c r="E16" s="863">
        <f>E12+E14</f>
        <v>0</v>
      </c>
      <c r="F16" s="863"/>
      <c r="H16" s="861" t="str">
        <f>IF(E16&lt;=C16,"Within Limit","ABOVE Limit")</f>
        <v>Within Limit</v>
      </c>
    </row>
    <row r="17" spans="2:8" s="102" customFormat="1" ht="10.5" customHeight="1" x14ac:dyDescent="0.2">
      <c r="B17" s="858"/>
      <c r="C17" s="860"/>
      <c r="D17" s="858"/>
      <c r="E17" s="871"/>
      <c r="F17" s="871"/>
      <c r="H17" s="862"/>
    </row>
    <row r="18" spans="2:8" s="102" customFormat="1" ht="10.5" customHeight="1" x14ac:dyDescent="0.2"/>
    <row r="19" spans="2:8" s="102" customFormat="1" ht="10.5" customHeight="1" x14ac:dyDescent="0.2">
      <c r="B19" s="867" t="s">
        <v>546</v>
      </c>
      <c r="C19" s="886">
        <v>0.15</v>
      </c>
      <c r="D19" s="869" t="s">
        <v>547</v>
      </c>
      <c r="E19" s="888" t="e">
        <f>'2)Repair Scope'!F49/SUM('2)Repair Scope'!F9:F48)</f>
        <v>#DIV/0!</v>
      </c>
      <c r="F19" s="888"/>
      <c r="H19" s="861" t="e">
        <f>IF(E19&lt;=C19,"Within Limit","ABOVE Limit")</f>
        <v>#DIV/0!</v>
      </c>
    </row>
    <row r="20" spans="2:8" s="102" customFormat="1" ht="10.5" customHeight="1" x14ac:dyDescent="0.2">
      <c r="B20" s="868"/>
      <c r="C20" s="887"/>
      <c r="D20" s="870"/>
      <c r="E20" s="889"/>
      <c r="F20" s="889"/>
      <c r="H20" s="884"/>
    </row>
    <row r="21" spans="2:8" s="102" customFormat="1" ht="14.1" customHeight="1" x14ac:dyDescent="0.2">
      <c r="C21" s="376"/>
    </row>
    <row r="22" spans="2:8" s="102" customFormat="1" x14ac:dyDescent="0.2"/>
    <row r="23" spans="2:8" s="102" customFormat="1" ht="15" customHeight="1" x14ac:dyDescent="0.2">
      <c r="B23" s="885"/>
      <c r="C23" s="885"/>
      <c r="D23" s="885"/>
      <c r="E23" s="885"/>
      <c r="F23" s="885"/>
      <c r="G23" s="885"/>
      <c r="H23" s="885"/>
    </row>
    <row r="24" spans="2:8" s="102" customFormat="1" x14ac:dyDescent="0.2">
      <c r="B24" s="885"/>
      <c r="C24" s="885"/>
      <c r="D24" s="885"/>
      <c r="E24" s="885"/>
      <c r="F24" s="885"/>
      <c r="G24" s="885"/>
      <c r="H24" s="885"/>
    </row>
    <row r="25" spans="2:8" s="102" customFormat="1" x14ac:dyDescent="0.2"/>
    <row r="26" spans="2:8" s="102" customFormat="1" x14ac:dyDescent="0.2"/>
    <row r="27" spans="2:8" s="102" customFormat="1" x14ac:dyDescent="0.2"/>
    <row r="28" spans="2:8" s="102" customFormat="1" x14ac:dyDescent="0.2"/>
    <row r="29" spans="2:8" s="102" customFormat="1" x14ac:dyDescent="0.2"/>
    <row r="30" spans="2:8" s="102" customFormat="1" x14ac:dyDescent="0.2"/>
    <row r="31" spans="2:8" s="102" customFormat="1" x14ac:dyDescent="0.2"/>
    <row r="32" spans="2:8" s="102" customFormat="1" x14ac:dyDescent="0.2"/>
    <row r="33" s="102" customFormat="1" x14ac:dyDescent="0.2"/>
    <row r="34" s="102" customFormat="1" x14ac:dyDescent="0.2"/>
    <row r="35" s="102" customFormat="1" x14ac:dyDescent="0.2"/>
    <row r="36" s="102" customFormat="1" x14ac:dyDescent="0.2"/>
    <row r="37" s="102" customFormat="1" x14ac:dyDescent="0.2"/>
    <row r="38" s="102" customFormat="1" x14ac:dyDescent="0.2"/>
    <row r="39" s="102" customFormat="1" x14ac:dyDescent="0.2"/>
    <row r="40" s="102" customFormat="1" x14ac:dyDescent="0.2"/>
    <row r="41" s="102" customFormat="1" x14ac:dyDescent="0.2"/>
    <row r="42" s="102" customFormat="1" x14ac:dyDescent="0.2"/>
    <row r="43" s="102" customFormat="1" x14ac:dyDescent="0.2"/>
    <row r="44" s="102" customFormat="1" x14ac:dyDescent="0.2"/>
    <row r="45" s="102" customFormat="1" x14ac:dyDescent="0.2"/>
    <row r="46" s="102" customFormat="1" x14ac:dyDescent="0.2"/>
    <row r="47" s="102" customFormat="1" x14ac:dyDescent="0.2"/>
    <row r="48" s="102" customFormat="1" x14ac:dyDescent="0.2"/>
    <row r="49" s="102" customFormat="1" x14ac:dyDescent="0.2"/>
    <row r="50" s="102" customFormat="1" x14ac:dyDescent="0.2"/>
    <row r="51" s="102" customFormat="1" x14ac:dyDescent="0.2"/>
    <row r="52" s="102" customFormat="1" x14ac:dyDescent="0.2"/>
    <row r="53" s="102" customFormat="1" x14ac:dyDescent="0.2"/>
    <row r="54" s="102" customFormat="1" x14ac:dyDescent="0.2"/>
    <row r="55" s="102" customFormat="1" x14ac:dyDescent="0.2"/>
    <row r="56" s="102" customFormat="1" x14ac:dyDescent="0.2"/>
    <row r="57" s="102" customFormat="1" x14ac:dyDescent="0.2"/>
    <row r="58" s="102" customFormat="1" x14ac:dyDescent="0.2"/>
    <row r="59" s="102" customFormat="1" x14ac:dyDescent="0.2"/>
    <row r="60" s="102" customFormat="1" x14ac:dyDescent="0.2"/>
    <row r="61" s="102" customFormat="1" x14ac:dyDescent="0.2"/>
    <row r="62" s="102" customFormat="1" x14ac:dyDescent="0.2"/>
    <row r="63" s="102" customFormat="1" x14ac:dyDescent="0.2"/>
    <row r="64" s="102" customFormat="1" x14ac:dyDescent="0.2"/>
    <row r="65" s="102" customFormat="1" x14ac:dyDescent="0.2"/>
    <row r="66" s="102" customFormat="1" x14ac:dyDescent="0.2"/>
    <row r="67" s="102" customFormat="1" x14ac:dyDescent="0.2"/>
    <row r="68" s="102" customFormat="1" x14ac:dyDescent="0.2"/>
    <row r="69" s="102" customFormat="1" x14ac:dyDescent="0.2"/>
    <row r="70" s="102" customFormat="1" x14ac:dyDescent="0.2"/>
    <row r="71" s="102" customFormat="1" x14ac:dyDescent="0.2"/>
    <row r="72" s="102" customFormat="1" x14ac:dyDescent="0.2"/>
    <row r="73" s="102" customFormat="1" x14ac:dyDescent="0.2"/>
    <row r="74" s="102" customFormat="1" x14ac:dyDescent="0.2"/>
    <row r="75" s="102" customFormat="1" x14ac:dyDescent="0.2"/>
    <row r="76" s="102" customFormat="1" x14ac:dyDescent="0.2"/>
    <row r="77" s="102" customFormat="1" x14ac:dyDescent="0.2"/>
    <row r="78" s="102" customFormat="1" x14ac:dyDescent="0.2"/>
    <row r="79" s="102" customFormat="1" x14ac:dyDescent="0.2"/>
    <row r="80" s="102" customFormat="1" x14ac:dyDescent="0.2"/>
    <row r="81" s="102" customFormat="1" x14ac:dyDescent="0.2"/>
    <row r="82" s="102" customFormat="1" x14ac:dyDescent="0.2"/>
    <row r="83" s="102" customFormat="1" x14ac:dyDescent="0.2"/>
    <row r="84" s="102" customFormat="1" x14ac:dyDescent="0.2"/>
    <row r="85" s="102" customFormat="1" x14ac:dyDescent="0.2"/>
    <row r="86" s="102" customFormat="1" x14ac:dyDescent="0.2"/>
    <row r="87" s="102" customFormat="1" x14ac:dyDescent="0.2"/>
    <row r="88" s="102" customFormat="1" x14ac:dyDescent="0.2"/>
    <row r="89" s="102" customFormat="1" x14ac:dyDescent="0.2"/>
    <row r="90" s="102" customFormat="1" x14ac:dyDescent="0.2"/>
    <row r="91" s="102" customFormat="1" x14ac:dyDescent="0.2"/>
    <row r="92" s="102" customFormat="1" x14ac:dyDescent="0.2"/>
    <row r="93" s="102" customFormat="1" x14ac:dyDescent="0.2"/>
    <row r="94" s="102" customFormat="1" x14ac:dyDescent="0.2"/>
    <row r="95" s="102" customFormat="1" x14ac:dyDescent="0.2"/>
    <row r="96" s="102" customFormat="1" x14ac:dyDescent="0.2"/>
    <row r="97" s="102" customFormat="1" x14ac:dyDescent="0.2"/>
    <row r="98" s="102" customFormat="1" x14ac:dyDescent="0.2"/>
    <row r="99" s="102" customFormat="1" x14ac:dyDescent="0.2"/>
    <row r="100" s="102" customFormat="1" x14ac:dyDescent="0.2"/>
    <row r="101" s="102" customFormat="1" x14ac:dyDescent="0.2"/>
    <row r="102" s="102" customFormat="1" x14ac:dyDescent="0.2"/>
    <row r="103" s="102" customFormat="1" x14ac:dyDescent="0.2"/>
    <row r="104" s="102" customFormat="1" x14ac:dyDescent="0.2"/>
    <row r="105" s="102" customFormat="1" x14ac:dyDescent="0.2"/>
    <row r="106" s="102" customFormat="1" x14ac:dyDescent="0.2"/>
    <row r="107" s="102" customFormat="1" x14ac:dyDescent="0.2"/>
    <row r="108" s="102" customFormat="1" x14ac:dyDescent="0.2"/>
    <row r="109" s="102" customFormat="1" x14ac:dyDescent="0.2"/>
    <row r="110" s="102" customFormat="1" x14ac:dyDescent="0.2"/>
    <row r="111" s="102" customFormat="1" x14ac:dyDescent="0.2"/>
    <row r="112" s="102" customFormat="1" x14ac:dyDescent="0.2"/>
    <row r="113" s="102" customFormat="1" x14ac:dyDescent="0.2"/>
    <row r="114" s="102" customFormat="1" x14ac:dyDescent="0.2"/>
    <row r="115" s="102" customFormat="1" x14ac:dyDescent="0.2"/>
    <row r="116" s="102" customFormat="1" x14ac:dyDescent="0.2"/>
    <row r="117" s="102" customFormat="1" x14ac:dyDescent="0.2"/>
    <row r="118" s="102" customFormat="1" x14ac:dyDescent="0.2"/>
    <row r="119" s="102" customFormat="1" x14ac:dyDescent="0.2"/>
    <row r="120" s="102" customFormat="1" x14ac:dyDescent="0.2"/>
    <row r="121" s="102" customFormat="1" x14ac:dyDescent="0.2"/>
    <row r="122" s="102" customFormat="1" x14ac:dyDescent="0.2"/>
    <row r="123" s="102" customFormat="1" x14ac:dyDescent="0.2"/>
    <row r="124" s="102" customFormat="1" x14ac:dyDescent="0.2"/>
    <row r="125" s="102" customFormat="1" x14ac:dyDescent="0.2"/>
    <row r="126" s="102" customFormat="1" x14ac:dyDescent="0.2"/>
    <row r="127" s="102" customFormat="1" x14ac:dyDescent="0.2"/>
    <row r="128" s="102" customFormat="1" x14ac:dyDescent="0.2"/>
    <row r="129" s="102" customFormat="1" x14ac:dyDescent="0.2"/>
    <row r="130" s="102" customFormat="1" x14ac:dyDescent="0.2"/>
    <row r="131" s="102" customFormat="1" x14ac:dyDescent="0.2"/>
    <row r="132" s="102" customFormat="1" x14ac:dyDescent="0.2"/>
    <row r="133" s="102" customFormat="1" x14ac:dyDescent="0.2"/>
    <row r="134" s="102" customFormat="1" x14ac:dyDescent="0.2"/>
    <row r="135" s="102" customFormat="1" x14ac:dyDescent="0.2"/>
    <row r="136" s="102" customFormat="1" x14ac:dyDescent="0.2"/>
    <row r="137" s="102" customFormat="1" x14ac:dyDescent="0.2"/>
    <row r="138" s="102" customFormat="1" x14ac:dyDescent="0.2"/>
    <row r="139" s="102" customFormat="1" x14ac:dyDescent="0.2"/>
    <row r="140" s="102" customFormat="1" x14ac:dyDescent="0.2"/>
    <row r="141" s="102" customFormat="1" x14ac:dyDescent="0.2"/>
    <row r="142" s="102" customFormat="1" x14ac:dyDescent="0.2"/>
    <row r="143" s="102" customFormat="1" x14ac:dyDescent="0.2"/>
    <row r="144" s="102" customFormat="1" x14ac:dyDescent="0.2"/>
    <row r="145" s="102" customFormat="1" x14ac:dyDescent="0.2"/>
    <row r="146" s="102" customFormat="1" x14ac:dyDescent="0.2"/>
    <row r="147" s="102" customFormat="1" x14ac:dyDescent="0.2"/>
    <row r="148" s="102" customFormat="1" x14ac:dyDescent="0.2"/>
    <row r="149" s="102" customFormat="1" x14ac:dyDescent="0.2"/>
    <row r="150" s="102" customFormat="1" x14ac:dyDescent="0.2"/>
    <row r="151" s="102" customFormat="1" x14ac:dyDescent="0.2"/>
    <row r="152" s="102" customFormat="1" x14ac:dyDescent="0.2"/>
    <row r="153" s="102" customFormat="1" x14ac:dyDescent="0.2"/>
    <row r="154" s="102" customFormat="1" x14ac:dyDescent="0.2"/>
    <row r="155" s="102" customFormat="1" x14ac:dyDescent="0.2"/>
    <row r="156" s="102" customFormat="1" x14ac:dyDescent="0.2"/>
    <row r="157" s="102" customFormat="1" x14ac:dyDescent="0.2"/>
    <row r="158" s="102" customFormat="1" x14ac:dyDescent="0.2"/>
    <row r="159" s="102" customFormat="1" x14ac:dyDescent="0.2"/>
    <row r="160" s="102" customFormat="1" x14ac:dyDescent="0.2"/>
    <row r="161" s="102" customFormat="1" x14ac:dyDescent="0.2"/>
    <row r="162" s="102" customFormat="1" x14ac:dyDescent="0.2"/>
    <row r="163" s="102" customFormat="1" x14ac:dyDescent="0.2"/>
    <row r="164" s="102" customFormat="1" x14ac:dyDescent="0.2"/>
    <row r="165" s="102" customFormat="1" x14ac:dyDescent="0.2"/>
    <row r="166" s="102" customFormat="1" x14ac:dyDescent="0.2"/>
    <row r="167" s="102" customFormat="1" x14ac:dyDescent="0.2"/>
    <row r="168" s="102" customFormat="1" x14ac:dyDescent="0.2"/>
    <row r="169" s="102" customFormat="1" x14ac:dyDescent="0.2"/>
    <row r="170" s="102" customFormat="1" x14ac:dyDescent="0.2"/>
    <row r="171" s="102" customFormat="1" x14ac:dyDescent="0.2"/>
    <row r="172" s="102" customFormat="1" x14ac:dyDescent="0.2"/>
    <row r="173" s="102" customFormat="1" x14ac:dyDescent="0.2"/>
    <row r="174" s="102" customFormat="1" x14ac:dyDescent="0.2"/>
    <row r="175" s="102" customFormat="1" x14ac:dyDescent="0.2"/>
    <row r="176" s="102" customFormat="1" x14ac:dyDescent="0.2"/>
    <row r="177" s="102" customFormat="1" x14ac:dyDescent="0.2"/>
    <row r="178" s="102" customFormat="1" x14ac:dyDescent="0.2"/>
    <row r="179" s="102" customFormat="1" x14ac:dyDescent="0.2"/>
    <row r="180" s="102" customFormat="1" x14ac:dyDescent="0.2"/>
    <row r="181" s="102" customFormat="1" x14ac:dyDescent="0.2"/>
    <row r="182" s="102" customFormat="1" x14ac:dyDescent="0.2"/>
    <row r="183" s="102" customFormat="1" x14ac:dyDescent="0.2"/>
    <row r="184" s="102" customFormat="1" x14ac:dyDescent="0.2"/>
    <row r="185" s="102" customFormat="1" x14ac:dyDescent="0.2"/>
    <row r="186" s="102" customFormat="1" x14ac:dyDescent="0.2"/>
    <row r="187" s="102" customFormat="1" x14ac:dyDescent="0.2"/>
    <row r="188" s="102" customFormat="1" x14ac:dyDescent="0.2"/>
    <row r="189" s="102" customFormat="1" x14ac:dyDescent="0.2"/>
    <row r="190" s="102" customFormat="1" x14ac:dyDescent="0.2"/>
    <row r="191" s="102" customFormat="1" x14ac:dyDescent="0.2"/>
    <row r="192" s="102" customFormat="1" x14ac:dyDescent="0.2"/>
    <row r="193" s="102" customFormat="1" x14ac:dyDescent="0.2"/>
    <row r="194" s="102" customFormat="1" x14ac:dyDescent="0.2"/>
    <row r="195" s="102" customFormat="1" x14ac:dyDescent="0.2"/>
    <row r="196" s="102" customFormat="1" x14ac:dyDescent="0.2"/>
    <row r="197" s="102" customFormat="1" x14ac:dyDescent="0.2"/>
    <row r="198" s="102" customFormat="1" x14ac:dyDescent="0.2"/>
    <row r="199" s="102" customFormat="1" x14ac:dyDescent="0.2"/>
    <row r="200" s="102" customFormat="1" x14ac:dyDescent="0.2"/>
    <row r="201" s="102" customFormat="1" x14ac:dyDescent="0.2"/>
    <row r="202" s="102" customFormat="1" x14ac:dyDescent="0.2"/>
    <row r="203" s="102" customFormat="1" x14ac:dyDescent="0.2"/>
    <row r="204" s="102" customFormat="1" x14ac:dyDescent="0.2"/>
    <row r="205" s="102" customFormat="1" x14ac:dyDescent="0.2"/>
    <row r="206" s="102" customFormat="1" x14ac:dyDescent="0.2"/>
    <row r="207" s="102" customFormat="1" x14ac:dyDescent="0.2"/>
    <row r="208" s="102" customFormat="1" x14ac:dyDescent="0.2"/>
    <row r="209" s="102" customFormat="1" x14ac:dyDescent="0.2"/>
    <row r="210" s="102" customFormat="1" x14ac:dyDescent="0.2"/>
    <row r="211" s="102" customFormat="1" x14ac:dyDescent="0.2"/>
    <row r="212" s="102" customFormat="1" x14ac:dyDescent="0.2"/>
    <row r="213" s="102" customFormat="1" x14ac:dyDescent="0.2"/>
    <row r="214" s="102" customFormat="1" x14ac:dyDescent="0.2"/>
    <row r="215" s="102" customFormat="1" x14ac:dyDescent="0.2"/>
    <row r="216" s="102" customFormat="1" x14ac:dyDescent="0.2"/>
    <row r="217" s="102" customFormat="1" x14ac:dyDescent="0.2"/>
    <row r="218" s="102" customFormat="1" x14ac:dyDescent="0.2"/>
    <row r="219" s="102" customFormat="1" x14ac:dyDescent="0.2"/>
    <row r="220" s="102" customFormat="1" x14ac:dyDescent="0.2"/>
    <row r="221" s="102" customFormat="1" x14ac:dyDescent="0.2"/>
    <row r="222" s="102" customFormat="1" x14ac:dyDescent="0.2"/>
    <row r="223" s="102" customFormat="1" x14ac:dyDescent="0.2"/>
    <row r="224" s="102" customFormat="1" x14ac:dyDescent="0.2"/>
    <row r="225" s="102" customFormat="1" x14ac:dyDescent="0.2"/>
    <row r="226" s="102" customFormat="1" x14ac:dyDescent="0.2"/>
    <row r="227" s="102" customFormat="1" x14ac:dyDescent="0.2"/>
    <row r="228" s="102" customFormat="1" x14ac:dyDescent="0.2"/>
    <row r="229" s="102" customFormat="1" x14ac:dyDescent="0.2"/>
    <row r="230" s="102" customFormat="1" x14ac:dyDescent="0.2"/>
    <row r="231" s="102" customFormat="1" x14ac:dyDescent="0.2"/>
    <row r="232" s="102" customFormat="1" x14ac:dyDescent="0.2"/>
    <row r="233" s="102" customFormat="1" x14ac:dyDescent="0.2"/>
    <row r="234" s="102" customFormat="1" x14ac:dyDescent="0.2"/>
    <row r="235" s="102" customFormat="1" x14ac:dyDescent="0.2"/>
    <row r="236" s="102" customFormat="1" x14ac:dyDescent="0.2"/>
    <row r="237" s="102" customFormat="1" x14ac:dyDescent="0.2"/>
    <row r="238" s="102" customFormat="1" x14ac:dyDescent="0.2"/>
    <row r="239" s="102" customFormat="1" x14ac:dyDescent="0.2"/>
    <row r="240" s="102" customFormat="1" x14ac:dyDescent="0.2"/>
    <row r="241" s="53" customFormat="1" x14ac:dyDescent="0.2"/>
    <row r="242" s="53" customFormat="1" x14ac:dyDescent="0.2"/>
    <row r="243" s="53" customFormat="1" x14ac:dyDescent="0.2"/>
    <row r="244" s="53" customFormat="1" x14ac:dyDescent="0.2"/>
    <row r="245" s="53" customFormat="1" x14ac:dyDescent="0.2"/>
    <row r="246" s="53" customFormat="1" x14ac:dyDescent="0.2"/>
    <row r="247" s="53" customFormat="1" x14ac:dyDescent="0.2"/>
    <row r="248" s="53" customFormat="1" x14ac:dyDescent="0.2"/>
    <row r="249" s="53" customFormat="1" x14ac:dyDescent="0.2"/>
    <row r="250" s="53" customFormat="1" x14ac:dyDescent="0.2"/>
    <row r="251" s="53" customFormat="1" x14ac:dyDescent="0.2"/>
    <row r="252" s="53" customFormat="1" x14ac:dyDescent="0.2"/>
    <row r="253" s="53" customFormat="1" x14ac:dyDescent="0.2"/>
    <row r="254" s="53" customFormat="1" x14ac:dyDescent="0.2"/>
    <row r="255" s="53" customFormat="1" x14ac:dyDescent="0.2"/>
    <row r="256" s="53" customFormat="1" x14ac:dyDescent="0.2"/>
    <row r="257" s="53" customFormat="1" x14ac:dyDescent="0.2"/>
    <row r="258" s="53" customFormat="1" x14ac:dyDescent="0.2"/>
    <row r="259" s="53" customFormat="1" x14ac:dyDescent="0.2"/>
    <row r="260" s="53" customFormat="1" x14ac:dyDescent="0.2"/>
    <row r="261" s="53" customFormat="1" x14ac:dyDescent="0.2"/>
    <row r="262" s="53" customFormat="1" x14ac:dyDescent="0.2"/>
    <row r="263" s="53" customFormat="1" x14ac:dyDescent="0.2"/>
    <row r="264" s="53" customFormat="1" x14ac:dyDescent="0.2"/>
    <row r="265" s="53" customFormat="1" x14ac:dyDescent="0.2"/>
    <row r="266" s="53" customFormat="1" x14ac:dyDescent="0.2"/>
    <row r="267" s="53" customFormat="1" x14ac:dyDescent="0.2"/>
    <row r="268" s="53" customFormat="1" x14ac:dyDescent="0.2"/>
    <row r="269" s="53" customFormat="1" x14ac:dyDescent="0.2"/>
    <row r="270" s="53" customFormat="1" x14ac:dyDescent="0.2"/>
    <row r="271" s="53" customFormat="1" x14ac:dyDescent="0.2"/>
    <row r="272" s="53" customFormat="1" x14ac:dyDescent="0.2"/>
    <row r="273" s="53" customFormat="1" x14ac:dyDescent="0.2"/>
    <row r="274" s="53" customFormat="1" x14ac:dyDescent="0.2"/>
    <row r="275" s="53" customFormat="1" x14ac:dyDescent="0.2"/>
    <row r="276" s="53" customFormat="1" x14ac:dyDescent="0.2"/>
    <row r="277" s="53" customFormat="1" x14ac:dyDescent="0.2"/>
    <row r="278" s="53" customFormat="1" x14ac:dyDescent="0.2"/>
    <row r="279" s="53" customFormat="1" x14ac:dyDescent="0.2"/>
    <row r="280" s="53" customFormat="1" x14ac:dyDescent="0.2"/>
    <row r="281" s="53" customFormat="1" x14ac:dyDescent="0.2"/>
    <row r="282" s="53" customFormat="1" x14ac:dyDescent="0.2"/>
    <row r="283" s="53" customFormat="1" x14ac:dyDescent="0.2"/>
    <row r="284" s="53" customFormat="1" x14ac:dyDescent="0.2"/>
    <row r="285" s="53" customFormat="1" x14ac:dyDescent="0.2"/>
    <row r="286" s="53" customFormat="1" x14ac:dyDescent="0.2"/>
    <row r="287" s="53" customFormat="1" x14ac:dyDescent="0.2"/>
    <row r="288" s="53" customFormat="1" x14ac:dyDescent="0.2"/>
    <row r="289" s="53" customFormat="1" x14ac:dyDescent="0.2"/>
    <row r="290" s="53" customFormat="1" x14ac:dyDescent="0.2"/>
    <row r="291" s="53" customFormat="1" x14ac:dyDescent="0.2"/>
    <row r="292" s="53" customFormat="1" x14ac:dyDescent="0.2"/>
    <row r="293" s="53" customFormat="1" x14ac:dyDescent="0.2"/>
    <row r="294" s="53" customFormat="1" x14ac:dyDescent="0.2"/>
    <row r="295" s="53" customFormat="1" x14ac:dyDescent="0.2"/>
    <row r="296" s="53" customFormat="1" x14ac:dyDescent="0.2"/>
    <row r="297" s="53" customFormat="1" x14ac:dyDescent="0.2"/>
    <row r="298" s="53" customFormat="1" x14ac:dyDescent="0.2"/>
    <row r="299" s="53" customFormat="1" x14ac:dyDescent="0.2"/>
    <row r="300" s="53" customFormat="1" x14ac:dyDescent="0.2"/>
    <row r="301" s="53" customFormat="1" x14ac:dyDescent="0.2"/>
    <row r="302" s="53" customFormat="1" x14ac:dyDescent="0.2"/>
    <row r="303" s="53" customFormat="1" x14ac:dyDescent="0.2"/>
    <row r="304" s="53" customFormat="1" x14ac:dyDescent="0.2"/>
    <row r="305" s="53" customFormat="1" x14ac:dyDescent="0.2"/>
    <row r="306" s="53" customFormat="1" x14ac:dyDescent="0.2"/>
    <row r="307" s="53" customFormat="1" x14ac:dyDescent="0.2"/>
    <row r="308" s="53" customFormat="1" x14ac:dyDescent="0.2"/>
    <row r="309" s="53" customFormat="1" x14ac:dyDescent="0.2"/>
    <row r="310" s="53" customFormat="1" x14ac:dyDescent="0.2"/>
    <row r="311" s="53" customFormat="1" x14ac:dyDescent="0.2"/>
    <row r="312" s="53" customFormat="1" x14ac:dyDescent="0.2"/>
    <row r="313" s="53" customFormat="1" x14ac:dyDescent="0.2"/>
    <row r="314" s="53" customFormat="1" x14ac:dyDescent="0.2"/>
    <row r="315" s="53" customFormat="1" x14ac:dyDescent="0.2"/>
    <row r="316" s="53" customFormat="1" x14ac:dyDescent="0.2"/>
    <row r="317" s="53" customFormat="1" x14ac:dyDescent="0.2"/>
    <row r="318" s="53" customFormat="1" x14ac:dyDescent="0.2"/>
    <row r="319" s="53" customFormat="1" x14ac:dyDescent="0.2"/>
    <row r="320" s="53" customFormat="1" x14ac:dyDescent="0.2"/>
    <row r="321" s="53" customFormat="1" x14ac:dyDescent="0.2"/>
    <row r="322" s="53" customFormat="1" x14ac:dyDescent="0.2"/>
    <row r="323" s="53" customFormat="1" x14ac:dyDescent="0.2"/>
    <row r="324" s="53" customFormat="1" x14ac:dyDescent="0.2"/>
    <row r="325" s="53" customFormat="1" x14ac:dyDescent="0.2"/>
    <row r="326" s="53" customFormat="1" x14ac:dyDescent="0.2"/>
    <row r="327" s="53" customFormat="1" x14ac:dyDescent="0.2"/>
    <row r="328" s="53" customFormat="1" x14ac:dyDescent="0.2"/>
    <row r="329" s="53" customFormat="1" x14ac:dyDescent="0.2"/>
    <row r="330" s="53" customFormat="1" x14ac:dyDescent="0.2"/>
    <row r="331" s="53" customFormat="1" x14ac:dyDescent="0.2"/>
    <row r="332" s="53" customFormat="1" x14ac:dyDescent="0.2"/>
    <row r="333" s="53" customFormat="1" x14ac:dyDescent="0.2"/>
    <row r="334" s="53" customFormat="1" x14ac:dyDescent="0.2"/>
    <row r="335" s="53" customFormat="1" x14ac:dyDescent="0.2"/>
    <row r="336" s="53" customFormat="1" x14ac:dyDescent="0.2"/>
    <row r="337" s="53" customFormat="1" x14ac:dyDescent="0.2"/>
    <row r="338" s="53" customFormat="1" x14ac:dyDescent="0.2"/>
    <row r="339" s="53" customFormat="1" x14ac:dyDescent="0.2"/>
    <row r="340" s="53" customFormat="1" x14ac:dyDescent="0.2"/>
    <row r="341" s="53" customFormat="1" x14ac:dyDescent="0.2"/>
    <row r="342" s="53" customFormat="1" x14ac:dyDescent="0.2"/>
    <row r="343" s="53" customFormat="1" x14ac:dyDescent="0.2"/>
    <row r="344" s="53" customFormat="1" x14ac:dyDescent="0.2"/>
    <row r="345" s="53" customFormat="1" x14ac:dyDescent="0.2"/>
    <row r="346" s="53" customFormat="1" x14ac:dyDescent="0.2"/>
    <row r="347" s="53" customFormat="1" x14ac:dyDescent="0.2"/>
    <row r="348" s="53" customFormat="1" x14ac:dyDescent="0.2"/>
    <row r="349" s="53" customFormat="1" x14ac:dyDescent="0.2"/>
    <row r="350" s="53" customFormat="1" x14ac:dyDescent="0.2"/>
    <row r="351" s="53" customFormat="1" x14ac:dyDescent="0.2"/>
    <row r="352" s="53" customFormat="1" x14ac:dyDescent="0.2"/>
    <row r="353" s="53" customFormat="1" x14ac:dyDescent="0.2"/>
    <row r="354" s="53" customFormat="1" x14ac:dyDescent="0.2"/>
    <row r="355" s="53" customFormat="1" x14ac:dyDescent="0.2"/>
    <row r="356" s="53" customFormat="1" x14ac:dyDescent="0.2"/>
    <row r="357" s="53" customFormat="1" x14ac:dyDescent="0.2"/>
    <row r="358" s="53" customFormat="1" x14ac:dyDescent="0.2"/>
    <row r="359" s="53" customFormat="1" x14ac:dyDescent="0.2"/>
    <row r="360" s="53" customFormat="1" x14ac:dyDescent="0.2"/>
    <row r="361" s="53" customFormat="1" x14ac:dyDescent="0.2"/>
    <row r="362" s="53" customFormat="1" x14ac:dyDescent="0.2"/>
    <row r="363" s="53" customFormat="1" x14ac:dyDescent="0.2"/>
    <row r="364" s="53" customFormat="1" x14ac:dyDescent="0.2"/>
    <row r="365" s="53" customFormat="1" x14ac:dyDescent="0.2"/>
    <row r="366" s="53" customFormat="1" x14ac:dyDescent="0.2"/>
    <row r="367" s="53" customFormat="1" x14ac:dyDescent="0.2"/>
    <row r="368" s="53" customFormat="1" x14ac:dyDescent="0.2"/>
    <row r="369" s="53" customFormat="1" x14ac:dyDescent="0.2"/>
    <row r="370" s="53" customFormat="1" x14ac:dyDescent="0.2"/>
    <row r="371" s="53" customFormat="1" x14ac:dyDescent="0.2"/>
    <row r="372" s="53" customFormat="1" x14ac:dyDescent="0.2"/>
    <row r="373" s="53" customFormat="1" x14ac:dyDescent="0.2"/>
    <row r="374" s="53" customFormat="1" x14ac:dyDescent="0.2"/>
    <row r="375" s="53" customFormat="1" x14ac:dyDescent="0.2"/>
    <row r="376" s="53" customFormat="1" x14ac:dyDescent="0.2"/>
    <row r="377" s="53" customFormat="1" x14ac:dyDescent="0.2"/>
    <row r="378" s="53" customFormat="1" x14ac:dyDescent="0.2"/>
    <row r="379" s="53" customFormat="1" x14ac:dyDescent="0.2"/>
    <row r="380" s="53" customFormat="1" x14ac:dyDescent="0.2"/>
    <row r="381" s="53" customFormat="1" x14ac:dyDescent="0.2"/>
    <row r="382" s="53" customFormat="1" x14ac:dyDescent="0.2"/>
    <row r="383" s="53" customFormat="1" x14ac:dyDescent="0.2"/>
    <row r="384" s="53" customFormat="1" x14ac:dyDescent="0.2"/>
    <row r="385" s="53" customFormat="1" x14ac:dyDescent="0.2"/>
    <row r="386" s="53" customFormat="1" x14ac:dyDescent="0.2"/>
    <row r="387" s="53" customFormat="1" x14ac:dyDescent="0.2"/>
    <row r="388" s="53" customFormat="1" x14ac:dyDescent="0.2"/>
    <row r="389" s="53" customFormat="1" x14ac:dyDescent="0.2"/>
    <row r="390" s="53" customFormat="1" x14ac:dyDescent="0.2"/>
    <row r="391" s="53" customFormat="1" x14ac:dyDescent="0.2"/>
    <row r="392" s="53" customFormat="1" x14ac:dyDescent="0.2"/>
    <row r="393" s="53" customFormat="1" x14ac:dyDescent="0.2"/>
    <row r="394" s="53" customFormat="1" x14ac:dyDescent="0.2"/>
    <row r="395" s="53" customFormat="1" x14ac:dyDescent="0.2"/>
    <row r="396" s="53" customFormat="1" x14ac:dyDescent="0.2"/>
    <row r="397" s="53" customFormat="1" x14ac:dyDescent="0.2"/>
    <row r="398" s="53" customFormat="1" x14ac:dyDescent="0.2"/>
    <row r="399" s="53" customFormat="1" x14ac:dyDescent="0.2"/>
    <row r="400" s="53" customFormat="1" x14ac:dyDescent="0.2"/>
    <row r="401" s="53" customFormat="1" x14ac:dyDescent="0.2"/>
    <row r="402" s="53" customFormat="1" x14ac:dyDescent="0.2"/>
    <row r="403" s="53" customFormat="1" x14ac:dyDescent="0.2"/>
    <row r="404" s="53" customFormat="1" x14ac:dyDescent="0.2"/>
    <row r="405" s="53" customFormat="1" x14ac:dyDescent="0.2"/>
    <row r="406" s="53" customFormat="1" x14ac:dyDescent="0.2"/>
    <row r="407" s="53" customFormat="1" x14ac:dyDescent="0.2"/>
    <row r="408" s="53" customFormat="1" x14ac:dyDescent="0.2"/>
    <row r="409" s="53" customFormat="1" x14ac:dyDescent="0.2"/>
    <row r="410" s="53" customFormat="1" x14ac:dyDescent="0.2"/>
    <row r="411" s="53" customFormat="1" x14ac:dyDescent="0.2"/>
    <row r="412" s="53" customFormat="1" x14ac:dyDescent="0.2"/>
    <row r="413" s="53" customFormat="1" x14ac:dyDescent="0.2"/>
    <row r="414" s="53" customFormat="1" x14ac:dyDescent="0.2"/>
    <row r="415" s="53" customFormat="1" x14ac:dyDescent="0.2"/>
    <row r="416" s="53" customFormat="1" x14ac:dyDescent="0.2"/>
    <row r="417" s="53" customFormat="1" x14ac:dyDescent="0.2"/>
    <row r="418" s="53" customFormat="1" x14ac:dyDescent="0.2"/>
    <row r="419" s="53" customFormat="1" x14ac:dyDescent="0.2"/>
    <row r="420" s="53" customFormat="1" x14ac:dyDescent="0.2"/>
    <row r="421" s="53" customFormat="1" x14ac:dyDescent="0.2"/>
    <row r="422" s="53" customFormat="1" x14ac:dyDescent="0.2"/>
    <row r="423" s="53" customFormat="1" x14ac:dyDescent="0.2"/>
    <row r="424" s="53" customFormat="1" x14ac:dyDescent="0.2"/>
    <row r="425" s="53" customFormat="1" x14ac:dyDescent="0.2"/>
    <row r="426" s="53" customFormat="1" x14ac:dyDescent="0.2"/>
    <row r="427" s="53" customFormat="1" x14ac:dyDescent="0.2"/>
    <row r="428" s="53" customFormat="1" x14ac:dyDescent="0.2"/>
    <row r="429" s="53" customFormat="1" x14ac:dyDescent="0.2"/>
    <row r="430" s="53" customFormat="1" x14ac:dyDescent="0.2"/>
    <row r="431" s="53" customFormat="1" x14ac:dyDescent="0.2"/>
    <row r="432" s="53" customFormat="1" x14ac:dyDescent="0.2"/>
    <row r="433" s="53" customFormat="1" x14ac:dyDescent="0.2"/>
    <row r="434" s="53" customFormat="1" x14ac:dyDescent="0.2"/>
    <row r="435" s="53" customFormat="1" x14ac:dyDescent="0.2"/>
    <row r="436" s="53" customFormat="1" x14ac:dyDescent="0.2"/>
    <row r="437" s="53" customFormat="1" x14ac:dyDescent="0.2"/>
    <row r="438" s="53" customFormat="1" x14ac:dyDescent="0.2"/>
    <row r="439" s="53" customFormat="1" x14ac:dyDescent="0.2"/>
    <row r="440" s="53" customFormat="1" x14ac:dyDescent="0.2"/>
    <row r="441" s="53" customFormat="1" x14ac:dyDescent="0.2"/>
    <row r="442" s="53" customFormat="1" x14ac:dyDescent="0.2"/>
    <row r="443" s="53" customFormat="1" x14ac:dyDescent="0.2"/>
    <row r="444" s="53" customFormat="1" x14ac:dyDescent="0.2"/>
    <row r="445" s="53" customFormat="1" x14ac:dyDescent="0.2"/>
    <row r="446" s="53" customFormat="1" x14ac:dyDescent="0.2"/>
    <row r="447" s="53" customFormat="1" x14ac:dyDescent="0.2"/>
    <row r="448" s="53" customFormat="1" x14ac:dyDescent="0.2"/>
    <row r="449" s="53" customFormat="1" x14ac:dyDescent="0.2"/>
    <row r="450" s="53" customFormat="1" x14ac:dyDescent="0.2"/>
    <row r="451" s="53" customFormat="1" x14ac:dyDescent="0.2"/>
    <row r="452" s="53" customFormat="1" x14ac:dyDescent="0.2"/>
    <row r="453" s="53" customFormat="1" x14ac:dyDescent="0.2"/>
    <row r="454" s="53" customFormat="1" x14ac:dyDescent="0.2"/>
    <row r="455" s="53" customFormat="1" x14ac:dyDescent="0.2"/>
    <row r="456" s="53" customFormat="1" x14ac:dyDescent="0.2"/>
    <row r="457" s="53" customFormat="1" x14ac:dyDescent="0.2"/>
    <row r="458" s="53" customFormat="1" x14ac:dyDescent="0.2"/>
    <row r="459" s="53" customFormat="1" x14ac:dyDescent="0.2"/>
    <row r="460" s="53" customFormat="1" x14ac:dyDescent="0.2"/>
    <row r="461" s="53" customFormat="1" x14ac:dyDescent="0.2"/>
    <row r="462" s="53" customFormat="1" x14ac:dyDescent="0.2"/>
    <row r="463" s="53" customFormat="1" x14ac:dyDescent="0.2"/>
    <row r="464" s="53" customFormat="1" x14ac:dyDescent="0.2"/>
    <row r="465" s="53" customFormat="1" x14ac:dyDescent="0.2"/>
    <row r="466" s="53" customFormat="1" x14ac:dyDescent="0.2"/>
    <row r="467" s="53" customFormat="1" x14ac:dyDescent="0.2"/>
    <row r="468" s="53" customFormat="1" x14ac:dyDescent="0.2"/>
    <row r="469" s="53" customFormat="1" x14ac:dyDescent="0.2"/>
    <row r="470" s="53" customFormat="1" x14ac:dyDescent="0.2"/>
    <row r="471" s="53" customFormat="1" x14ac:dyDescent="0.2"/>
    <row r="472" s="53" customFormat="1" x14ac:dyDescent="0.2"/>
    <row r="473" s="53" customFormat="1" x14ac:dyDescent="0.2"/>
    <row r="474" s="53" customFormat="1" x14ac:dyDescent="0.2"/>
    <row r="475" s="53" customFormat="1" x14ac:dyDescent="0.2"/>
    <row r="476" s="53" customFormat="1" x14ac:dyDescent="0.2"/>
    <row r="477" s="53" customFormat="1" x14ac:dyDescent="0.2"/>
    <row r="478" s="53" customFormat="1" x14ac:dyDescent="0.2"/>
    <row r="479" s="53" customFormat="1" x14ac:dyDescent="0.2"/>
    <row r="480" s="53" customFormat="1" x14ac:dyDescent="0.2"/>
    <row r="481" s="53" customFormat="1" x14ac:dyDescent="0.2"/>
    <row r="482" s="53" customFormat="1" x14ac:dyDescent="0.2"/>
    <row r="483" s="53" customFormat="1" x14ac:dyDescent="0.2"/>
    <row r="484" s="53" customFormat="1" x14ac:dyDescent="0.2"/>
    <row r="485" s="53" customFormat="1" x14ac:dyDescent="0.2"/>
    <row r="486" s="53" customFormat="1" x14ac:dyDescent="0.2"/>
    <row r="487" s="53" customFormat="1" x14ac:dyDescent="0.2"/>
    <row r="488" s="53" customFormat="1" x14ac:dyDescent="0.2"/>
    <row r="489" s="53" customFormat="1" x14ac:dyDescent="0.2"/>
    <row r="490" s="53" customFormat="1" x14ac:dyDescent="0.2"/>
    <row r="491" s="53" customFormat="1" x14ac:dyDescent="0.2"/>
    <row r="492" s="53" customFormat="1" x14ac:dyDescent="0.2"/>
    <row r="493" s="53" customFormat="1" x14ac:dyDescent="0.2"/>
    <row r="494" s="53" customFormat="1" x14ac:dyDescent="0.2"/>
    <row r="495" s="53" customFormat="1" x14ac:dyDescent="0.2"/>
    <row r="496" s="53" customFormat="1" x14ac:dyDescent="0.2"/>
    <row r="497" s="53" customFormat="1" x14ac:dyDescent="0.2"/>
    <row r="498" s="53" customFormat="1" x14ac:dyDescent="0.2"/>
    <row r="499" s="53" customFormat="1" x14ac:dyDescent="0.2"/>
    <row r="500" s="53" customFormat="1" x14ac:dyDescent="0.2"/>
    <row r="501" s="53" customFormat="1" x14ac:dyDescent="0.2"/>
    <row r="502" s="53" customFormat="1" x14ac:dyDescent="0.2"/>
    <row r="503" s="53" customFormat="1" x14ac:dyDescent="0.2"/>
    <row r="504" s="53" customFormat="1" x14ac:dyDescent="0.2"/>
    <row r="505" s="53" customFormat="1" x14ac:dyDescent="0.2"/>
    <row r="506" s="53" customFormat="1" x14ac:dyDescent="0.2"/>
    <row r="507" s="53" customFormat="1" x14ac:dyDescent="0.2"/>
    <row r="508" s="53" customFormat="1" x14ac:dyDescent="0.2"/>
    <row r="509" s="53" customFormat="1" x14ac:dyDescent="0.2"/>
    <row r="510" s="53" customFormat="1" x14ac:dyDescent="0.2"/>
    <row r="511" s="53" customFormat="1" x14ac:dyDescent="0.2"/>
    <row r="512" s="53" customFormat="1" x14ac:dyDescent="0.2"/>
    <row r="513" s="53" customFormat="1" x14ac:dyDescent="0.2"/>
    <row r="514" s="53" customFormat="1" x14ac:dyDescent="0.2"/>
    <row r="515" s="53" customFormat="1" x14ac:dyDescent="0.2"/>
    <row r="516" s="53" customFormat="1" x14ac:dyDescent="0.2"/>
    <row r="517" s="53" customFormat="1" x14ac:dyDescent="0.2"/>
    <row r="518" s="53" customFormat="1" x14ac:dyDescent="0.2"/>
    <row r="519" s="53" customFormat="1" x14ac:dyDescent="0.2"/>
    <row r="520" s="53" customFormat="1" x14ac:dyDescent="0.2"/>
    <row r="521" s="53" customFormat="1" x14ac:dyDescent="0.2"/>
    <row r="522" s="53" customFormat="1" x14ac:dyDescent="0.2"/>
    <row r="523" s="53" customFormat="1" x14ac:dyDescent="0.2"/>
    <row r="524" s="53" customFormat="1" x14ac:dyDescent="0.2"/>
    <row r="525" s="53" customFormat="1" x14ac:dyDescent="0.2"/>
    <row r="526" s="53" customFormat="1" x14ac:dyDescent="0.2"/>
    <row r="527" s="53" customFormat="1" x14ac:dyDescent="0.2"/>
    <row r="528" s="53" customFormat="1" x14ac:dyDescent="0.2"/>
    <row r="529" s="53" customFormat="1" x14ac:dyDescent="0.2"/>
    <row r="530" s="53" customFormat="1" x14ac:dyDescent="0.2"/>
    <row r="531" s="53" customFormat="1" x14ac:dyDescent="0.2"/>
    <row r="532" s="53" customFormat="1" x14ac:dyDescent="0.2"/>
    <row r="533" s="53" customFormat="1" x14ac:dyDescent="0.2"/>
    <row r="534" s="53" customFormat="1" x14ac:dyDescent="0.2"/>
    <row r="535" s="53" customFormat="1" x14ac:dyDescent="0.2"/>
    <row r="536" s="53" customFormat="1" x14ac:dyDescent="0.2"/>
    <row r="537" s="53" customFormat="1" x14ac:dyDescent="0.2"/>
    <row r="538" s="53" customFormat="1" x14ac:dyDescent="0.2"/>
    <row r="539" s="53" customFormat="1" x14ac:dyDescent="0.2"/>
    <row r="540" s="53" customFormat="1" x14ac:dyDescent="0.2"/>
    <row r="541" s="53" customFormat="1" x14ac:dyDescent="0.2"/>
    <row r="542" s="53" customFormat="1" x14ac:dyDescent="0.2"/>
    <row r="543" s="53" customFormat="1" x14ac:dyDescent="0.2"/>
    <row r="544" s="53" customFormat="1" x14ac:dyDescent="0.2"/>
    <row r="545" s="53" customFormat="1" x14ac:dyDescent="0.2"/>
    <row r="546" s="53" customFormat="1" x14ac:dyDescent="0.2"/>
    <row r="547" s="53" customFormat="1" x14ac:dyDescent="0.2"/>
    <row r="548" s="53" customFormat="1" x14ac:dyDescent="0.2"/>
    <row r="549" s="53" customFormat="1" x14ac:dyDescent="0.2"/>
    <row r="550" s="53" customFormat="1" x14ac:dyDescent="0.2"/>
    <row r="551" s="53" customFormat="1" x14ac:dyDescent="0.2"/>
    <row r="552" s="53" customFormat="1" x14ac:dyDescent="0.2"/>
    <row r="553" s="53" customFormat="1" x14ac:dyDescent="0.2"/>
    <row r="554" s="53" customFormat="1" x14ac:dyDescent="0.2"/>
    <row r="555" s="53" customFormat="1" x14ac:dyDescent="0.2"/>
    <row r="556" s="53" customFormat="1" x14ac:dyDescent="0.2"/>
    <row r="557" s="53" customFormat="1" x14ac:dyDescent="0.2"/>
    <row r="558" s="53" customFormat="1" x14ac:dyDescent="0.2"/>
    <row r="559" s="53" customFormat="1" x14ac:dyDescent="0.2"/>
    <row r="560" s="53" customFormat="1" x14ac:dyDescent="0.2"/>
    <row r="561" s="53" customFormat="1" x14ac:dyDescent="0.2"/>
    <row r="562" s="53" customFormat="1" x14ac:dyDescent="0.2"/>
    <row r="563" s="53" customFormat="1" x14ac:dyDescent="0.2"/>
    <row r="564" s="53" customFormat="1" x14ac:dyDescent="0.2"/>
    <row r="565" s="53" customFormat="1" x14ac:dyDescent="0.2"/>
    <row r="566" s="53" customFormat="1" x14ac:dyDescent="0.2"/>
    <row r="567" s="53" customFormat="1" x14ac:dyDescent="0.2"/>
    <row r="568" s="53" customFormat="1" x14ac:dyDescent="0.2"/>
    <row r="569" s="53" customFormat="1" x14ac:dyDescent="0.2"/>
    <row r="570" s="53" customFormat="1" x14ac:dyDescent="0.2"/>
    <row r="571" s="53" customFormat="1" x14ac:dyDescent="0.2"/>
    <row r="572" s="53" customFormat="1" x14ac:dyDescent="0.2"/>
    <row r="573" s="53" customFormat="1" x14ac:dyDescent="0.2"/>
    <row r="574" s="53" customFormat="1" x14ac:dyDescent="0.2"/>
    <row r="575" s="53" customFormat="1" x14ac:dyDescent="0.2"/>
    <row r="576" s="53" customFormat="1" x14ac:dyDescent="0.2"/>
    <row r="577" s="53" customFormat="1" x14ac:dyDescent="0.2"/>
    <row r="578" s="53" customFormat="1" x14ac:dyDescent="0.2"/>
    <row r="579" s="53" customFormat="1" x14ac:dyDescent="0.2"/>
    <row r="580" s="53" customFormat="1" x14ac:dyDescent="0.2"/>
    <row r="581" s="53" customFormat="1" x14ac:dyDescent="0.2"/>
    <row r="582" s="53" customFormat="1" x14ac:dyDescent="0.2"/>
    <row r="583" s="53" customFormat="1" x14ac:dyDescent="0.2"/>
    <row r="584" s="53" customFormat="1" x14ac:dyDescent="0.2"/>
    <row r="585" s="53" customFormat="1" x14ac:dyDescent="0.2"/>
    <row r="586" s="53" customFormat="1" x14ac:dyDescent="0.2"/>
    <row r="587" s="53" customFormat="1" x14ac:dyDescent="0.2"/>
    <row r="588" s="53" customFormat="1" x14ac:dyDescent="0.2"/>
    <row r="589" s="53" customFormat="1" x14ac:dyDescent="0.2"/>
    <row r="590" s="53" customFormat="1" x14ac:dyDescent="0.2"/>
    <row r="591" s="53" customFormat="1" x14ac:dyDescent="0.2"/>
    <row r="592" s="53" customFormat="1" x14ac:dyDescent="0.2"/>
    <row r="593" s="53" customFormat="1" x14ac:dyDescent="0.2"/>
    <row r="594" s="53" customFormat="1" x14ac:dyDescent="0.2"/>
    <row r="595" s="53" customFormat="1" x14ac:dyDescent="0.2"/>
    <row r="596" s="53" customFormat="1" x14ac:dyDescent="0.2"/>
    <row r="597" s="53" customFormat="1" x14ac:dyDescent="0.2"/>
    <row r="598" s="53" customFormat="1" x14ac:dyDescent="0.2"/>
    <row r="599" s="53" customFormat="1" x14ac:dyDescent="0.2"/>
    <row r="600" s="53" customFormat="1" x14ac:dyDescent="0.2"/>
    <row r="601" s="53" customFormat="1" x14ac:dyDescent="0.2"/>
    <row r="602" s="53" customFormat="1" x14ac:dyDescent="0.2"/>
    <row r="603" s="53" customFormat="1" x14ac:dyDescent="0.2"/>
    <row r="604" s="53" customFormat="1" x14ac:dyDescent="0.2"/>
    <row r="605" s="53" customFormat="1" x14ac:dyDescent="0.2"/>
    <row r="606" s="53" customFormat="1" x14ac:dyDescent="0.2"/>
    <row r="607" s="53" customFormat="1" x14ac:dyDescent="0.2"/>
    <row r="608" s="53" customFormat="1" x14ac:dyDescent="0.2"/>
    <row r="609" s="53" customFormat="1" x14ac:dyDescent="0.2"/>
    <row r="610" s="53" customFormat="1" x14ac:dyDescent="0.2"/>
    <row r="611" s="53" customFormat="1" x14ac:dyDescent="0.2"/>
    <row r="612" s="53" customFormat="1" x14ac:dyDescent="0.2"/>
    <row r="613" s="53" customFormat="1" x14ac:dyDescent="0.2"/>
    <row r="614" s="53" customFormat="1" x14ac:dyDescent="0.2"/>
    <row r="615" s="53" customFormat="1" x14ac:dyDescent="0.2"/>
    <row r="616" s="53" customFormat="1" x14ac:dyDescent="0.2"/>
    <row r="617" s="53" customFormat="1" x14ac:dyDescent="0.2"/>
    <row r="618" s="53" customFormat="1" x14ac:dyDescent="0.2"/>
    <row r="619" s="53" customFormat="1" x14ac:dyDescent="0.2"/>
    <row r="620" s="53" customFormat="1" x14ac:dyDescent="0.2"/>
    <row r="621" s="53" customFormat="1" x14ac:dyDescent="0.2"/>
    <row r="622" s="53" customFormat="1" x14ac:dyDescent="0.2"/>
    <row r="623" s="53" customFormat="1" x14ac:dyDescent="0.2"/>
    <row r="624" s="53" customFormat="1" x14ac:dyDescent="0.2"/>
    <row r="625" s="53" customFormat="1" x14ac:dyDescent="0.2"/>
    <row r="626" s="53" customFormat="1" x14ac:dyDescent="0.2"/>
    <row r="627" s="53" customFormat="1" x14ac:dyDescent="0.2"/>
    <row r="628" s="53" customFormat="1" x14ac:dyDescent="0.2"/>
    <row r="629" s="53" customFormat="1" x14ac:dyDescent="0.2"/>
    <row r="630" s="53" customFormat="1" x14ac:dyDescent="0.2"/>
    <row r="631" s="53" customFormat="1" x14ac:dyDescent="0.2"/>
    <row r="632" s="53" customFormat="1" x14ac:dyDescent="0.2"/>
    <row r="633" s="53" customFormat="1" x14ac:dyDescent="0.2"/>
    <row r="634" s="53" customFormat="1" x14ac:dyDescent="0.2"/>
    <row r="635" s="53" customFormat="1" x14ac:dyDescent="0.2"/>
    <row r="636" s="53" customFormat="1" x14ac:dyDescent="0.2"/>
    <row r="637" s="53" customFormat="1" x14ac:dyDescent="0.2"/>
    <row r="638" s="53" customFormat="1" x14ac:dyDescent="0.2"/>
    <row r="639" s="53" customFormat="1" x14ac:dyDescent="0.2"/>
    <row r="640" s="53" customFormat="1" x14ac:dyDescent="0.2"/>
    <row r="641" s="53" customFormat="1" x14ac:dyDescent="0.2"/>
    <row r="642" s="53" customFormat="1" x14ac:dyDescent="0.2"/>
    <row r="643" s="53" customFormat="1" x14ac:dyDescent="0.2"/>
    <row r="644" s="53" customFormat="1" x14ac:dyDescent="0.2"/>
    <row r="645" s="53" customFormat="1" x14ac:dyDescent="0.2"/>
    <row r="646" s="53" customFormat="1" x14ac:dyDescent="0.2"/>
    <row r="647" s="53" customFormat="1" x14ac:dyDescent="0.2"/>
    <row r="648" s="53" customFormat="1" x14ac:dyDescent="0.2"/>
    <row r="649" s="53" customFormat="1" x14ac:dyDescent="0.2"/>
    <row r="650" s="53" customFormat="1" x14ac:dyDescent="0.2"/>
    <row r="651" s="53" customFormat="1" x14ac:dyDescent="0.2"/>
    <row r="652" s="53" customFormat="1" x14ac:dyDescent="0.2"/>
    <row r="653" s="53" customFormat="1" x14ac:dyDescent="0.2"/>
    <row r="654" s="53" customFormat="1" x14ac:dyDescent="0.2"/>
    <row r="655" s="53" customFormat="1" x14ac:dyDescent="0.2"/>
    <row r="656" s="53" customFormat="1" x14ac:dyDescent="0.2"/>
    <row r="657" s="53" customFormat="1" x14ac:dyDescent="0.2"/>
    <row r="658" s="53" customFormat="1" x14ac:dyDescent="0.2"/>
    <row r="659" s="53" customFormat="1" x14ac:dyDescent="0.2"/>
    <row r="660" s="53" customFormat="1" x14ac:dyDescent="0.2"/>
  </sheetData>
  <sheetProtection algorithmName="SHA-512" hashValue="QW5M1ArnvPQK6uUBwU9fkApi/MoSRoQ7sgjSA3UAbTSuM0gQi3SIDe0/Oft/tZZkNSSOg5u/E9KgdV+YBKIGfA==" saltValue="XObBsKsXbDVSowrD91iTKg==" spinCount="100000" sheet="1" objects="1" scenarios="1"/>
  <mergeCells count="36">
    <mergeCell ref="B23:H24"/>
    <mergeCell ref="H8:H9"/>
    <mergeCell ref="H12:H13"/>
    <mergeCell ref="H14:H15"/>
    <mergeCell ref="E7:F7"/>
    <mergeCell ref="C8:C9"/>
    <mergeCell ref="D8:D9"/>
    <mergeCell ref="E8:F9"/>
    <mergeCell ref="B19:B20"/>
    <mergeCell ref="C19:C20"/>
    <mergeCell ref="D19:D20"/>
    <mergeCell ref="E19:F20"/>
    <mergeCell ref="H19:H20"/>
    <mergeCell ref="B1:H1"/>
    <mergeCell ref="B2:H2"/>
    <mergeCell ref="E3:F3"/>
    <mergeCell ref="C4:C5"/>
    <mergeCell ref="D4:D5"/>
    <mergeCell ref="E4:F5"/>
    <mergeCell ref="H4:H5"/>
    <mergeCell ref="B6:H6"/>
    <mergeCell ref="D16:D17"/>
    <mergeCell ref="C16:C17"/>
    <mergeCell ref="B16:B17"/>
    <mergeCell ref="H16:H17"/>
    <mergeCell ref="E12:F13"/>
    <mergeCell ref="C12:C13"/>
    <mergeCell ref="B12:B13"/>
    <mergeCell ref="D12:D13"/>
    <mergeCell ref="E16:F17"/>
    <mergeCell ref="B8:B9"/>
    <mergeCell ref="B14:B15"/>
    <mergeCell ref="E11:F11"/>
    <mergeCell ref="C14:C15"/>
    <mergeCell ref="D14:D15"/>
    <mergeCell ref="E14:F15"/>
  </mergeCells>
  <dataValidations disablePrompts="1" count="1">
    <dataValidation allowBlank="1" showInputMessage="1" showErrorMessage="1" prompt="See table below delineating max subsidy per HERS rating." sqref="E65488:H65488 JA65488:JD65488 SW65488:SZ65488 ACS65488:ACV65488 AMO65488:AMR65488 AWK65488:AWN65488 BGG65488:BGJ65488 BQC65488:BQF65488 BZY65488:CAB65488 CJU65488:CJX65488 CTQ65488:CTT65488 DDM65488:DDP65488 DNI65488:DNL65488 DXE65488:DXH65488 EHA65488:EHD65488 EQW65488:EQZ65488 FAS65488:FAV65488 FKO65488:FKR65488 FUK65488:FUN65488 GEG65488:GEJ65488 GOC65488:GOF65488 GXY65488:GYB65488 HHU65488:HHX65488 HRQ65488:HRT65488 IBM65488:IBP65488 ILI65488:ILL65488 IVE65488:IVH65488 JFA65488:JFD65488 JOW65488:JOZ65488 JYS65488:JYV65488 KIO65488:KIR65488 KSK65488:KSN65488 LCG65488:LCJ65488 LMC65488:LMF65488 LVY65488:LWB65488 MFU65488:MFX65488 MPQ65488:MPT65488 MZM65488:MZP65488 NJI65488:NJL65488 NTE65488:NTH65488 ODA65488:ODD65488 OMW65488:OMZ65488 OWS65488:OWV65488 PGO65488:PGR65488 PQK65488:PQN65488 QAG65488:QAJ65488 QKC65488:QKF65488 QTY65488:QUB65488 RDU65488:RDX65488 RNQ65488:RNT65488 RXM65488:RXP65488 SHI65488:SHL65488 SRE65488:SRH65488 TBA65488:TBD65488 TKW65488:TKZ65488 TUS65488:TUV65488 UEO65488:UER65488 UOK65488:UON65488 UYG65488:UYJ65488 VIC65488:VIF65488 VRY65488:VSB65488 WBU65488:WBX65488 WLQ65488:WLT65488 WVM65488:WVP65488 E131024:H131024 JA131024:JD131024 SW131024:SZ131024 ACS131024:ACV131024 AMO131024:AMR131024 AWK131024:AWN131024 BGG131024:BGJ131024 BQC131024:BQF131024 BZY131024:CAB131024 CJU131024:CJX131024 CTQ131024:CTT131024 DDM131024:DDP131024 DNI131024:DNL131024 DXE131024:DXH131024 EHA131024:EHD131024 EQW131024:EQZ131024 FAS131024:FAV131024 FKO131024:FKR131024 FUK131024:FUN131024 GEG131024:GEJ131024 GOC131024:GOF131024 GXY131024:GYB131024 HHU131024:HHX131024 HRQ131024:HRT131024 IBM131024:IBP131024 ILI131024:ILL131024 IVE131024:IVH131024 JFA131024:JFD131024 JOW131024:JOZ131024 JYS131024:JYV131024 KIO131024:KIR131024 KSK131024:KSN131024 LCG131024:LCJ131024 LMC131024:LMF131024 LVY131024:LWB131024 MFU131024:MFX131024 MPQ131024:MPT131024 MZM131024:MZP131024 NJI131024:NJL131024 NTE131024:NTH131024 ODA131024:ODD131024 OMW131024:OMZ131024 OWS131024:OWV131024 PGO131024:PGR131024 PQK131024:PQN131024 QAG131024:QAJ131024 QKC131024:QKF131024 QTY131024:QUB131024 RDU131024:RDX131024 RNQ131024:RNT131024 RXM131024:RXP131024 SHI131024:SHL131024 SRE131024:SRH131024 TBA131024:TBD131024 TKW131024:TKZ131024 TUS131024:TUV131024 UEO131024:UER131024 UOK131024:UON131024 UYG131024:UYJ131024 VIC131024:VIF131024 VRY131024:VSB131024 WBU131024:WBX131024 WLQ131024:WLT131024 WVM131024:WVP131024 E196560:H196560 JA196560:JD196560 SW196560:SZ196560 ACS196560:ACV196560 AMO196560:AMR196560 AWK196560:AWN196560 BGG196560:BGJ196560 BQC196560:BQF196560 BZY196560:CAB196560 CJU196560:CJX196560 CTQ196560:CTT196560 DDM196560:DDP196560 DNI196560:DNL196560 DXE196560:DXH196560 EHA196560:EHD196560 EQW196560:EQZ196560 FAS196560:FAV196560 FKO196560:FKR196560 FUK196560:FUN196560 GEG196560:GEJ196560 GOC196560:GOF196560 GXY196560:GYB196560 HHU196560:HHX196560 HRQ196560:HRT196560 IBM196560:IBP196560 ILI196560:ILL196560 IVE196560:IVH196560 JFA196560:JFD196560 JOW196560:JOZ196560 JYS196560:JYV196560 KIO196560:KIR196560 KSK196560:KSN196560 LCG196560:LCJ196560 LMC196560:LMF196560 LVY196560:LWB196560 MFU196560:MFX196560 MPQ196560:MPT196560 MZM196560:MZP196560 NJI196560:NJL196560 NTE196560:NTH196560 ODA196560:ODD196560 OMW196560:OMZ196560 OWS196560:OWV196560 PGO196560:PGR196560 PQK196560:PQN196560 QAG196560:QAJ196560 QKC196560:QKF196560 QTY196560:QUB196560 RDU196560:RDX196560 RNQ196560:RNT196560 RXM196560:RXP196560 SHI196560:SHL196560 SRE196560:SRH196560 TBA196560:TBD196560 TKW196560:TKZ196560 TUS196560:TUV196560 UEO196560:UER196560 UOK196560:UON196560 UYG196560:UYJ196560 VIC196560:VIF196560 VRY196560:VSB196560 WBU196560:WBX196560 WLQ196560:WLT196560 WVM196560:WVP196560 E262096:H262096 JA262096:JD262096 SW262096:SZ262096 ACS262096:ACV262096 AMO262096:AMR262096 AWK262096:AWN262096 BGG262096:BGJ262096 BQC262096:BQF262096 BZY262096:CAB262096 CJU262096:CJX262096 CTQ262096:CTT262096 DDM262096:DDP262096 DNI262096:DNL262096 DXE262096:DXH262096 EHA262096:EHD262096 EQW262096:EQZ262096 FAS262096:FAV262096 FKO262096:FKR262096 FUK262096:FUN262096 GEG262096:GEJ262096 GOC262096:GOF262096 GXY262096:GYB262096 HHU262096:HHX262096 HRQ262096:HRT262096 IBM262096:IBP262096 ILI262096:ILL262096 IVE262096:IVH262096 JFA262096:JFD262096 JOW262096:JOZ262096 JYS262096:JYV262096 KIO262096:KIR262096 KSK262096:KSN262096 LCG262096:LCJ262096 LMC262096:LMF262096 LVY262096:LWB262096 MFU262096:MFX262096 MPQ262096:MPT262096 MZM262096:MZP262096 NJI262096:NJL262096 NTE262096:NTH262096 ODA262096:ODD262096 OMW262096:OMZ262096 OWS262096:OWV262096 PGO262096:PGR262096 PQK262096:PQN262096 QAG262096:QAJ262096 QKC262096:QKF262096 QTY262096:QUB262096 RDU262096:RDX262096 RNQ262096:RNT262096 RXM262096:RXP262096 SHI262096:SHL262096 SRE262096:SRH262096 TBA262096:TBD262096 TKW262096:TKZ262096 TUS262096:TUV262096 UEO262096:UER262096 UOK262096:UON262096 UYG262096:UYJ262096 VIC262096:VIF262096 VRY262096:VSB262096 WBU262096:WBX262096 WLQ262096:WLT262096 WVM262096:WVP262096 E327632:H327632 JA327632:JD327632 SW327632:SZ327632 ACS327632:ACV327632 AMO327632:AMR327632 AWK327632:AWN327632 BGG327632:BGJ327632 BQC327632:BQF327632 BZY327632:CAB327632 CJU327632:CJX327632 CTQ327632:CTT327632 DDM327632:DDP327632 DNI327632:DNL327632 DXE327632:DXH327632 EHA327632:EHD327632 EQW327632:EQZ327632 FAS327632:FAV327632 FKO327632:FKR327632 FUK327632:FUN327632 GEG327632:GEJ327632 GOC327632:GOF327632 GXY327632:GYB327632 HHU327632:HHX327632 HRQ327632:HRT327632 IBM327632:IBP327632 ILI327632:ILL327632 IVE327632:IVH327632 JFA327632:JFD327632 JOW327632:JOZ327632 JYS327632:JYV327632 KIO327632:KIR327632 KSK327632:KSN327632 LCG327632:LCJ327632 LMC327632:LMF327632 LVY327632:LWB327632 MFU327632:MFX327632 MPQ327632:MPT327632 MZM327632:MZP327632 NJI327632:NJL327632 NTE327632:NTH327632 ODA327632:ODD327632 OMW327632:OMZ327632 OWS327632:OWV327632 PGO327632:PGR327632 PQK327632:PQN327632 QAG327632:QAJ327632 QKC327632:QKF327632 QTY327632:QUB327632 RDU327632:RDX327632 RNQ327632:RNT327632 RXM327632:RXP327632 SHI327632:SHL327632 SRE327632:SRH327632 TBA327632:TBD327632 TKW327632:TKZ327632 TUS327632:TUV327632 UEO327632:UER327632 UOK327632:UON327632 UYG327632:UYJ327632 VIC327632:VIF327632 VRY327632:VSB327632 WBU327632:WBX327632 WLQ327632:WLT327632 WVM327632:WVP327632 E393168:H393168 JA393168:JD393168 SW393168:SZ393168 ACS393168:ACV393168 AMO393168:AMR393168 AWK393168:AWN393168 BGG393168:BGJ393168 BQC393168:BQF393168 BZY393168:CAB393168 CJU393168:CJX393168 CTQ393168:CTT393168 DDM393168:DDP393168 DNI393168:DNL393168 DXE393168:DXH393168 EHA393168:EHD393168 EQW393168:EQZ393168 FAS393168:FAV393168 FKO393168:FKR393168 FUK393168:FUN393168 GEG393168:GEJ393168 GOC393168:GOF393168 GXY393168:GYB393168 HHU393168:HHX393168 HRQ393168:HRT393168 IBM393168:IBP393168 ILI393168:ILL393168 IVE393168:IVH393168 JFA393168:JFD393168 JOW393168:JOZ393168 JYS393168:JYV393168 KIO393168:KIR393168 KSK393168:KSN393168 LCG393168:LCJ393168 LMC393168:LMF393168 LVY393168:LWB393168 MFU393168:MFX393168 MPQ393168:MPT393168 MZM393168:MZP393168 NJI393168:NJL393168 NTE393168:NTH393168 ODA393168:ODD393168 OMW393168:OMZ393168 OWS393168:OWV393168 PGO393168:PGR393168 PQK393168:PQN393168 QAG393168:QAJ393168 QKC393168:QKF393168 QTY393168:QUB393168 RDU393168:RDX393168 RNQ393168:RNT393168 RXM393168:RXP393168 SHI393168:SHL393168 SRE393168:SRH393168 TBA393168:TBD393168 TKW393168:TKZ393168 TUS393168:TUV393168 UEO393168:UER393168 UOK393168:UON393168 UYG393168:UYJ393168 VIC393168:VIF393168 VRY393168:VSB393168 WBU393168:WBX393168 WLQ393168:WLT393168 WVM393168:WVP393168 E458704:H458704 JA458704:JD458704 SW458704:SZ458704 ACS458704:ACV458704 AMO458704:AMR458704 AWK458704:AWN458704 BGG458704:BGJ458704 BQC458704:BQF458704 BZY458704:CAB458704 CJU458704:CJX458704 CTQ458704:CTT458704 DDM458704:DDP458704 DNI458704:DNL458704 DXE458704:DXH458704 EHA458704:EHD458704 EQW458704:EQZ458704 FAS458704:FAV458704 FKO458704:FKR458704 FUK458704:FUN458704 GEG458704:GEJ458704 GOC458704:GOF458704 GXY458704:GYB458704 HHU458704:HHX458704 HRQ458704:HRT458704 IBM458704:IBP458704 ILI458704:ILL458704 IVE458704:IVH458704 JFA458704:JFD458704 JOW458704:JOZ458704 JYS458704:JYV458704 KIO458704:KIR458704 KSK458704:KSN458704 LCG458704:LCJ458704 LMC458704:LMF458704 LVY458704:LWB458704 MFU458704:MFX458704 MPQ458704:MPT458704 MZM458704:MZP458704 NJI458704:NJL458704 NTE458704:NTH458704 ODA458704:ODD458704 OMW458704:OMZ458704 OWS458704:OWV458704 PGO458704:PGR458704 PQK458704:PQN458704 QAG458704:QAJ458704 QKC458704:QKF458704 QTY458704:QUB458704 RDU458704:RDX458704 RNQ458704:RNT458704 RXM458704:RXP458704 SHI458704:SHL458704 SRE458704:SRH458704 TBA458704:TBD458704 TKW458704:TKZ458704 TUS458704:TUV458704 UEO458704:UER458704 UOK458704:UON458704 UYG458704:UYJ458704 VIC458704:VIF458704 VRY458704:VSB458704 WBU458704:WBX458704 WLQ458704:WLT458704 WVM458704:WVP458704 E524240:H524240 JA524240:JD524240 SW524240:SZ524240 ACS524240:ACV524240 AMO524240:AMR524240 AWK524240:AWN524240 BGG524240:BGJ524240 BQC524240:BQF524240 BZY524240:CAB524240 CJU524240:CJX524240 CTQ524240:CTT524240 DDM524240:DDP524240 DNI524240:DNL524240 DXE524240:DXH524240 EHA524240:EHD524240 EQW524240:EQZ524240 FAS524240:FAV524240 FKO524240:FKR524240 FUK524240:FUN524240 GEG524240:GEJ524240 GOC524240:GOF524240 GXY524240:GYB524240 HHU524240:HHX524240 HRQ524240:HRT524240 IBM524240:IBP524240 ILI524240:ILL524240 IVE524240:IVH524240 JFA524240:JFD524240 JOW524240:JOZ524240 JYS524240:JYV524240 KIO524240:KIR524240 KSK524240:KSN524240 LCG524240:LCJ524240 LMC524240:LMF524240 LVY524240:LWB524240 MFU524240:MFX524240 MPQ524240:MPT524240 MZM524240:MZP524240 NJI524240:NJL524240 NTE524240:NTH524240 ODA524240:ODD524240 OMW524240:OMZ524240 OWS524240:OWV524240 PGO524240:PGR524240 PQK524240:PQN524240 QAG524240:QAJ524240 QKC524240:QKF524240 QTY524240:QUB524240 RDU524240:RDX524240 RNQ524240:RNT524240 RXM524240:RXP524240 SHI524240:SHL524240 SRE524240:SRH524240 TBA524240:TBD524240 TKW524240:TKZ524240 TUS524240:TUV524240 UEO524240:UER524240 UOK524240:UON524240 UYG524240:UYJ524240 VIC524240:VIF524240 VRY524240:VSB524240 WBU524240:WBX524240 WLQ524240:WLT524240 WVM524240:WVP524240 E589776:H589776 JA589776:JD589776 SW589776:SZ589776 ACS589776:ACV589776 AMO589776:AMR589776 AWK589776:AWN589776 BGG589776:BGJ589776 BQC589776:BQF589776 BZY589776:CAB589776 CJU589776:CJX589776 CTQ589776:CTT589776 DDM589776:DDP589776 DNI589776:DNL589776 DXE589776:DXH589776 EHA589776:EHD589776 EQW589776:EQZ589776 FAS589776:FAV589776 FKO589776:FKR589776 FUK589776:FUN589776 GEG589776:GEJ589776 GOC589776:GOF589776 GXY589776:GYB589776 HHU589776:HHX589776 HRQ589776:HRT589776 IBM589776:IBP589776 ILI589776:ILL589776 IVE589776:IVH589776 JFA589776:JFD589776 JOW589776:JOZ589776 JYS589776:JYV589776 KIO589776:KIR589776 KSK589776:KSN589776 LCG589776:LCJ589776 LMC589776:LMF589776 LVY589776:LWB589776 MFU589776:MFX589776 MPQ589776:MPT589776 MZM589776:MZP589776 NJI589776:NJL589776 NTE589776:NTH589776 ODA589776:ODD589776 OMW589776:OMZ589776 OWS589776:OWV589776 PGO589776:PGR589776 PQK589776:PQN589776 QAG589776:QAJ589776 QKC589776:QKF589776 QTY589776:QUB589776 RDU589776:RDX589776 RNQ589776:RNT589776 RXM589776:RXP589776 SHI589776:SHL589776 SRE589776:SRH589776 TBA589776:TBD589776 TKW589776:TKZ589776 TUS589776:TUV589776 UEO589776:UER589776 UOK589776:UON589776 UYG589776:UYJ589776 VIC589776:VIF589776 VRY589776:VSB589776 WBU589776:WBX589776 WLQ589776:WLT589776 WVM589776:WVP589776 E655312:H655312 JA655312:JD655312 SW655312:SZ655312 ACS655312:ACV655312 AMO655312:AMR655312 AWK655312:AWN655312 BGG655312:BGJ655312 BQC655312:BQF655312 BZY655312:CAB655312 CJU655312:CJX655312 CTQ655312:CTT655312 DDM655312:DDP655312 DNI655312:DNL655312 DXE655312:DXH655312 EHA655312:EHD655312 EQW655312:EQZ655312 FAS655312:FAV655312 FKO655312:FKR655312 FUK655312:FUN655312 GEG655312:GEJ655312 GOC655312:GOF655312 GXY655312:GYB655312 HHU655312:HHX655312 HRQ655312:HRT655312 IBM655312:IBP655312 ILI655312:ILL655312 IVE655312:IVH655312 JFA655312:JFD655312 JOW655312:JOZ655312 JYS655312:JYV655312 KIO655312:KIR655312 KSK655312:KSN655312 LCG655312:LCJ655312 LMC655312:LMF655312 LVY655312:LWB655312 MFU655312:MFX655312 MPQ655312:MPT655312 MZM655312:MZP655312 NJI655312:NJL655312 NTE655312:NTH655312 ODA655312:ODD655312 OMW655312:OMZ655312 OWS655312:OWV655312 PGO655312:PGR655312 PQK655312:PQN655312 QAG655312:QAJ655312 QKC655312:QKF655312 QTY655312:QUB655312 RDU655312:RDX655312 RNQ655312:RNT655312 RXM655312:RXP655312 SHI655312:SHL655312 SRE655312:SRH655312 TBA655312:TBD655312 TKW655312:TKZ655312 TUS655312:TUV655312 UEO655312:UER655312 UOK655312:UON655312 UYG655312:UYJ655312 VIC655312:VIF655312 VRY655312:VSB655312 WBU655312:WBX655312 WLQ655312:WLT655312 WVM655312:WVP655312 E720848:H720848 JA720848:JD720848 SW720848:SZ720848 ACS720848:ACV720848 AMO720848:AMR720848 AWK720848:AWN720848 BGG720848:BGJ720848 BQC720848:BQF720848 BZY720848:CAB720848 CJU720848:CJX720848 CTQ720848:CTT720848 DDM720848:DDP720848 DNI720848:DNL720848 DXE720848:DXH720848 EHA720848:EHD720848 EQW720848:EQZ720848 FAS720848:FAV720848 FKO720848:FKR720848 FUK720848:FUN720848 GEG720848:GEJ720848 GOC720848:GOF720848 GXY720848:GYB720848 HHU720848:HHX720848 HRQ720848:HRT720848 IBM720848:IBP720848 ILI720848:ILL720848 IVE720848:IVH720848 JFA720848:JFD720848 JOW720848:JOZ720848 JYS720848:JYV720848 KIO720848:KIR720848 KSK720848:KSN720848 LCG720848:LCJ720848 LMC720848:LMF720848 LVY720848:LWB720848 MFU720848:MFX720848 MPQ720848:MPT720848 MZM720848:MZP720848 NJI720848:NJL720848 NTE720848:NTH720848 ODA720848:ODD720848 OMW720848:OMZ720848 OWS720848:OWV720848 PGO720848:PGR720848 PQK720848:PQN720848 QAG720848:QAJ720848 QKC720848:QKF720848 QTY720848:QUB720848 RDU720848:RDX720848 RNQ720848:RNT720848 RXM720848:RXP720848 SHI720848:SHL720848 SRE720848:SRH720848 TBA720848:TBD720848 TKW720848:TKZ720848 TUS720848:TUV720848 UEO720848:UER720848 UOK720848:UON720848 UYG720848:UYJ720848 VIC720848:VIF720848 VRY720848:VSB720848 WBU720848:WBX720848 WLQ720848:WLT720848 WVM720848:WVP720848 E786384:H786384 JA786384:JD786384 SW786384:SZ786384 ACS786384:ACV786384 AMO786384:AMR786384 AWK786384:AWN786384 BGG786384:BGJ786384 BQC786384:BQF786384 BZY786384:CAB786384 CJU786384:CJX786384 CTQ786384:CTT786384 DDM786384:DDP786384 DNI786384:DNL786384 DXE786384:DXH786384 EHA786384:EHD786384 EQW786384:EQZ786384 FAS786384:FAV786384 FKO786384:FKR786384 FUK786384:FUN786384 GEG786384:GEJ786384 GOC786384:GOF786384 GXY786384:GYB786384 HHU786384:HHX786384 HRQ786384:HRT786384 IBM786384:IBP786384 ILI786384:ILL786384 IVE786384:IVH786384 JFA786384:JFD786384 JOW786384:JOZ786384 JYS786384:JYV786384 KIO786384:KIR786384 KSK786384:KSN786384 LCG786384:LCJ786384 LMC786384:LMF786384 LVY786384:LWB786384 MFU786384:MFX786384 MPQ786384:MPT786384 MZM786384:MZP786384 NJI786384:NJL786384 NTE786384:NTH786384 ODA786384:ODD786384 OMW786384:OMZ786384 OWS786384:OWV786384 PGO786384:PGR786384 PQK786384:PQN786384 QAG786384:QAJ786384 QKC786384:QKF786384 QTY786384:QUB786384 RDU786384:RDX786384 RNQ786384:RNT786384 RXM786384:RXP786384 SHI786384:SHL786384 SRE786384:SRH786384 TBA786384:TBD786384 TKW786384:TKZ786384 TUS786384:TUV786384 UEO786384:UER786384 UOK786384:UON786384 UYG786384:UYJ786384 VIC786384:VIF786384 VRY786384:VSB786384 WBU786384:WBX786384 WLQ786384:WLT786384 WVM786384:WVP786384 E851920:H851920 JA851920:JD851920 SW851920:SZ851920 ACS851920:ACV851920 AMO851920:AMR851920 AWK851920:AWN851920 BGG851920:BGJ851920 BQC851920:BQF851920 BZY851920:CAB851920 CJU851920:CJX851920 CTQ851920:CTT851920 DDM851920:DDP851920 DNI851920:DNL851920 DXE851920:DXH851920 EHA851920:EHD851920 EQW851920:EQZ851920 FAS851920:FAV851920 FKO851920:FKR851920 FUK851920:FUN851920 GEG851920:GEJ851920 GOC851920:GOF851920 GXY851920:GYB851920 HHU851920:HHX851920 HRQ851920:HRT851920 IBM851920:IBP851920 ILI851920:ILL851920 IVE851920:IVH851920 JFA851920:JFD851920 JOW851920:JOZ851920 JYS851920:JYV851920 KIO851920:KIR851920 KSK851920:KSN851920 LCG851920:LCJ851920 LMC851920:LMF851920 LVY851920:LWB851920 MFU851920:MFX851920 MPQ851920:MPT851920 MZM851920:MZP851920 NJI851920:NJL851920 NTE851920:NTH851920 ODA851920:ODD851920 OMW851920:OMZ851920 OWS851920:OWV851920 PGO851920:PGR851920 PQK851920:PQN851920 QAG851920:QAJ851920 QKC851920:QKF851920 QTY851920:QUB851920 RDU851920:RDX851920 RNQ851920:RNT851920 RXM851920:RXP851920 SHI851920:SHL851920 SRE851920:SRH851920 TBA851920:TBD851920 TKW851920:TKZ851920 TUS851920:TUV851920 UEO851920:UER851920 UOK851920:UON851920 UYG851920:UYJ851920 VIC851920:VIF851920 VRY851920:VSB851920 WBU851920:WBX851920 WLQ851920:WLT851920 WVM851920:WVP851920 E917456:H917456 JA917456:JD917456 SW917456:SZ917456 ACS917456:ACV917456 AMO917456:AMR917456 AWK917456:AWN917456 BGG917456:BGJ917456 BQC917456:BQF917456 BZY917456:CAB917456 CJU917456:CJX917456 CTQ917456:CTT917456 DDM917456:DDP917456 DNI917456:DNL917456 DXE917456:DXH917456 EHA917456:EHD917456 EQW917456:EQZ917456 FAS917456:FAV917456 FKO917456:FKR917456 FUK917456:FUN917456 GEG917456:GEJ917456 GOC917456:GOF917456 GXY917456:GYB917456 HHU917456:HHX917456 HRQ917456:HRT917456 IBM917456:IBP917456 ILI917456:ILL917456 IVE917456:IVH917456 JFA917456:JFD917456 JOW917456:JOZ917456 JYS917456:JYV917456 KIO917456:KIR917456 KSK917456:KSN917456 LCG917456:LCJ917456 LMC917456:LMF917456 LVY917456:LWB917456 MFU917456:MFX917456 MPQ917456:MPT917456 MZM917456:MZP917456 NJI917456:NJL917456 NTE917456:NTH917456 ODA917456:ODD917456 OMW917456:OMZ917456 OWS917456:OWV917456 PGO917456:PGR917456 PQK917456:PQN917456 QAG917456:QAJ917456 QKC917456:QKF917456 QTY917456:QUB917456 RDU917456:RDX917456 RNQ917456:RNT917456 RXM917456:RXP917456 SHI917456:SHL917456 SRE917456:SRH917456 TBA917456:TBD917456 TKW917456:TKZ917456 TUS917456:TUV917456 UEO917456:UER917456 UOK917456:UON917456 UYG917456:UYJ917456 VIC917456:VIF917456 VRY917456:VSB917456 WBU917456:WBX917456 WLQ917456:WLT917456 WVM917456:WVP917456 E982992:H982992 JA982992:JD982992 SW982992:SZ982992 ACS982992:ACV982992 AMO982992:AMR982992 AWK982992:AWN982992 BGG982992:BGJ982992 BQC982992:BQF982992 BZY982992:CAB982992 CJU982992:CJX982992 CTQ982992:CTT982992 DDM982992:DDP982992 DNI982992:DNL982992 DXE982992:DXH982992 EHA982992:EHD982992 EQW982992:EQZ982992 FAS982992:FAV982992 FKO982992:FKR982992 FUK982992:FUN982992 GEG982992:GEJ982992 GOC982992:GOF982992 GXY982992:GYB982992 HHU982992:HHX982992 HRQ982992:HRT982992 IBM982992:IBP982992 ILI982992:ILL982992 IVE982992:IVH982992 JFA982992:JFD982992 JOW982992:JOZ982992 JYS982992:JYV982992 KIO982992:KIR982992 KSK982992:KSN982992 LCG982992:LCJ982992 LMC982992:LMF982992 LVY982992:LWB982992 MFU982992:MFX982992 MPQ982992:MPT982992 MZM982992:MZP982992 NJI982992:NJL982992 NTE982992:NTH982992 ODA982992:ODD982992 OMW982992:OMZ982992 OWS982992:OWV982992 PGO982992:PGR982992 PQK982992:PQN982992 QAG982992:QAJ982992 QKC982992:QKF982992 QTY982992:QUB982992 RDU982992:RDX982992 RNQ982992:RNT982992 RXM982992:RXP982992 SHI982992:SHL982992 SRE982992:SRH982992 TBA982992:TBD982992 TKW982992:TKZ982992 TUS982992:TUV982992 UEO982992:UER982992 UOK982992:UON982992 UYG982992:UYJ982992 VIC982992:VIF982992 VRY982992:VSB982992 WBU982992:WBX982992 WLQ982992:WLT982992 WVM982992:WVP982992" xr:uid="{00000000-0002-0000-0200-000000000000}"/>
  </dataValidations>
  <printOptions horizontalCentered="1"/>
  <pageMargins left="0.7" right="0.7" top="0.75" bottom="0.75" header="0.3" footer="0.3"/>
  <pageSetup fitToHeight="3" orientation="portrait" r:id="rId1"/>
  <headerFooter>
    <oddFooter>&amp;L&amp;"-,Regular"&amp;9&amp;F
&amp;A&amp;R&amp;"Calibri,Regular"&amp;9Page &amp;P of &amp;N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CX46"/>
  <sheetViews>
    <sheetView zoomScale="110" zoomScaleNormal="110" zoomScaleSheetLayoutView="76" workbookViewId="0">
      <selection sqref="A1:M2"/>
    </sheetView>
  </sheetViews>
  <sheetFormatPr defaultColWidth="8.5703125" defaultRowHeight="12.75" x14ac:dyDescent="0.2"/>
  <cols>
    <col min="1" max="1" width="2" style="103" customWidth="1"/>
    <col min="2" max="2" width="8.42578125" style="103" customWidth="1"/>
    <col min="3" max="3" width="4.5703125" style="103" customWidth="1"/>
    <col min="4" max="4" width="2.5703125" style="103" bestFit="1" customWidth="1"/>
    <col min="5" max="5" width="1.5703125" style="103" customWidth="1"/>
    <col min="6" max="6" width="2.42578125" style="103" customWidth="1"/>
    <col min="7" max="9" width="8.5703125" style="103"/>
    <col min="10" max="10" width="16.28515625" style="103" customWidth="1"/>
    <col min="11" max="11" width="5.28515625" style="103" customWidth="1"/>
    <col min="12" max="12" width="9.28515625" style="103" customWidth="1"/>
    <col min="13" max="13" width="18.28515625" style="103" customWidth="1"/>
    <col min="14" max="14" width="1.42578125" style="103" customWidth="1"/>
    <col min="15" max="18" width="8.5703125" style="103"/>
    <col min="19" max="19" width="0.7109375" style="103" customWidth="1"/>
    <col min="20" max="255" width="8.5703125" style="103"/>
    <col min="256" max="256" width="2" style="103" customWidth="1"/>
    <col min="257" max="257" width="10.5703125" style="103" customWidth="1"/>
    <col min="258" max="258" width="5.42578125" style="103" customWidth="1"/>
    <col min="259" max="259" width="7.42578125" style="103" customWidth="1"/>
    <col min="260" max="260" width="0.5703125" style="103" customWidth="1"/>
    <col min="261" max="261" width="2.42578125" style="103" customWidth="1"/>
    <col min="262" max="264" width="8.5703125" style="103"/>
    <col min="265" max="265" width="15.28515625" style="103" customWidth="1"/>
    <col min="266" max="267" width="8.5703125" style="103"/>
    <col min="268" max="268" width="1.5703125" style="103" customWidth="1"/>
    <col min="269" max="269" width="1.42578125" style="103" customWidth="1"/>
    <col min="270" max="274" width="8.5703125" style="103"/>
    <col min="275" max="275" width="24.5703125" style="103" customWidth="1"/>
    <col min="276" max="511" width="8.5703125" style="103"/>
    <col min="512" max="512" width="2" style="103" customWidth="1"/>
    <col min="513" max="513" width="10.5703125" style="103" customWidth="1"/>
    <col min="514" max="514" width="5.42578125" style="103" customWidth="1"/>
    <col min="515" max="515" width="7.42578125" style="103" customWidth="1"/>
    <col min="516" max="516" width="0.5703125" style="103" customWidth="1"/>
    <col min="517" max="517" width="2.42578125" style="103" customWidth="1"/>
    <col min="518" max="520" width="8.5703125" style="103"/>
    <col min="521" max="521" width="15.28515625" style="103" customWidth="1"/>
    <col min="522" max="523" width="8.5703125" style="103"/>
    <col min="524" max="524" width="1.5703125" style="103" customWidth="1"/>
    <col min="525" max="525" width="1.42578125" style="103" customWidth="1"/>
    <col min="526" max="530" width="8.5703125" style="103"/>
    <col min="531" max="531" width="24.5703125" style="103" customWidth="1"/>
    <col min="532" max="767" width="8.5703125" style="103"/>
    <col min="768" max="768" width="2" style="103" customWidth="1"/>
    <col min="769" max="769" width="10.5703125" style="103" customWidth="1"/>
    <col min="770" max="770" width="5.42578125" style="103" customWidth="1"/>
    <col min="771" max="771" width="7.42578125" style="103" customWidth="1"/>
    <col min="772" max="772" width="0.5703125" style="103" customWidth="1"/>
    <col min="773" max="773" width="2.42578125" style="103" customWidth="1"/>
    <col min="774" max="776" width="8.5703125" style="103"/>
    <col min="777" max="777" width="15.28515625" style="103" customWidth="1"/>
    <col min="778" max="779" width="8.5703125" style="103"/>
    <col min="780" max="780" width="1.5703125" style="103" customWidth="1"/>
    <col min="781" max="781" width="1.42578125" style="103" customWidth="1"/>
    <col min="782" max="786" width="8.5703125" style="103"/>
    <col min="787" max="787" width="24.5703125" style="103" customWidth="1"/>
    <col min="788" max="1023" width="8.5703125" style="103"/>
    <col min="1024" max="1024" width="2" style="103" customWidth="1"/>
    <col min="1025" max="1025" width="10.5703125" style="103" customWidth="1"/>
    <col min="1026" max="1026" width="5.42578125" style="103" customWidth="1"/>
    <col min="1027" max="1027" width="7.42578125" style="103" customWidth="1"/>
    <col min="1028" max="1028" width="0.5703125" style="103" customWidth="1"/>
    <col min="1029" max="1029" width="2.42578125" style="103" customWidth="1"/>
    <col min="1030" max="1032" width="8.5703125" style="103"/>
    <col min="1033" max="1033" width="15.28515625" style="103" customWidth="1"/>
    <col min="1034" max="1035" width="8.5703125" style="103"/>
    <col min="1036" max="1036" width="1.5703125" style="103" customWidth="1"/>
    <col min="1037" max="1037" width="1.42578125" style="103" customWidth="1"/>
    <col min="1038" max="1042" width="8.5703125" style="103"/>
    <col min="1043" max="1043" width="24.5703125" style="103" customWidth="1"/>
    <col min="1044" max="1279" width="8.5703125" style="103"/>
    <col min="1280" max="1280" width="2" style="103" customWidth="1"/>
    <col min="1281" max="1281" width="10.5703125" style="103" customWidth="1"/>
    <col min="1282" max="1282" width="5.42578125" style="103" customWidth="1"/>
    <col min="1283" max="1283" width="7.42578125" style="103" customWidth="1"/>
    <col min="1284" max="1284" width="0.5703125" style="103" customWidth="1"/>
    <col min="1285" max="1285" width="2.42578125" style="103" customWidth="1"/>
    <col min="1286" max="1288" width="8.5703125" style="103"/>
    <col min="1289" max="1289" width="15.28515625" style="103" customWidth="1"/>
    <col min="1290" max="1291" width="8.5703125" style="103"/>
    <col min="1292" max="1292" width="1.5703125" style="103" customWidth="1"/>
    <col min="1293" max="1293" width="1.42578125" style="103" customWidth="1"/>
    <col min="1294" max="1298" width="8.5703125" style="103"/>
    <col min="1299" max="1299" width="24.5703125" style="103" customWidth="1"/>
    <col min="1300" max="1535" width="8.5703125" style="103"/>
    <col min="1536" max="1536" width="2" style="103" customWidth="1"/>
    <col min="1537" max="1537" width="10.5703125" style="103" customWidth="1"/>
    <col min="1538" max="1538" width="5.42578125" style="103" customWidth="1"/>
    <col min="1539" max="1539" width="7.42578125" style="103" customWidth="1"/>
    <col min="1540" max="1540" width="0.5703125" style="103" customWidth="1"/>
    <col min="1541" max="1541" width="2.42578125" style="103" customWidth="1"/>
    <col min="1542" max="1544" width="8.5703125" style="103"/>
    <col min="1545" max="1545" width="15.28515625" style="103" customWidth="1"/>
    <col min="1546" max="1547" width="8.5703125" style="103"/>
    <col min="1548" max="1548" width="1.5703125" style="103" customWidth="1"/>
    <col min="1549" max="1549" width="1.42578125" style="103" customWidth="1"/>
    <col min="1550" max="1554" width="8.5703125" style="103"/>
    <col min="1555" max="1555" width="24.5703125" style="103" customWidth="1"/>
    <col min="1556" max="1791" width="8.5703125" style="103"/>
    <col min="1792" max="1792" width="2" style="103" customWidth="1"/>
    <col min="1793" max="1793" width="10.5703125" style="103" customWidth="1"/>
    <col min="1794" max="1794" width="5.42578125" style="103" customWidth="1"/>
    <col min="1795" max="1795" width="7.42578125" style="103" customWidth="1"/>
    <col min="1796" max="1796" width="0.5703125" style="103" customWidth="1"/>
    <col min="1797" max="1797" width="2.42578125" style="103" customWidth="1"/>
    <col min="1798" max="1800" width="8.5703125" style="103"/>
    <col min="1801" max="1801" width="15.28515625" style="103" customWidth="1"/>
    <col min="1802" max="1803" width="8.5703125" style="103"/>
    <col min="1804" max="1804" width="1.5703125" style="103" customWidth="1"/>
    <col min="1805" max="1805" width="1.42578125" style="103" customWidth="1"/>
    <col min="1806" max="1810" width="8.5703125" style="103"/>
    <col min="1811" max="1811" width="24.5703125" style="103" customWidth="1"/>
    <col min="1812" max="2047" width="8.5703125" style="103"/>
    <col min="2048" max="2048" width="2" style="103" customWidth="1"/>
    <col min="2049" max="2049" width="10.5703125" style="103" customWidth="1"/>
    <col min="2050" max="2050" width="5.42578125" style="103" customWidth="1"/>
    <col min="2051" max="2051" width="7.42578125" style="103" customWidth="1"/>
    <col min="2052" max="2052" width="0.5703125" style="103" customWidth="1"/>
    <col min="2053" max="2053" width="2.42578125" style="103" customWidth="1"/>
    <col min="2054" max="2056" width="8.5703125" style="103"/>
    <col min="2057" max="2057" width="15.28515625" style="103" customWidth="1"/>
    <col min="2058" max="2059" width="8.5703125" style="103"/>
    <col min="2060" max="2060" width="1.5703125" style="103" customWidth="1"/>
    <col min="2061" max="2061" width="1.42578125" style="103" customWidth="1"/>
    <col min="2062" max="2066" width="8.5703125" style="103"/>
    <col min="2067" max="2067" width="24.5703125" style="103" customWidth="1"/>
    <col min="2068" max="2303" width="8.5703125" style="103"/>
    <col min="2304" max="2304" width="2" style="103" customWidth="1"/>
    <col min="2305" max="2305" width="10.5703125" style="103" customWidth="1"/>
    <col min="2306" max="2306" width="5.42578125" style="103" customWidth="1"/>
    <col min="2307" max="2307" width="7.42578125" style="103" customWidth="1"/>
    <col min="2308" max="2308" width="0.5703125" style="103" customWidth="1"/>
    <col min="2309" max="2309" width="2.42578125" style="103" customWidth="1"/>
    <col min="2310" max="2312" width="8.5703125" style="103"/>
    <col min="2313" max="2313" width="15.28515625" style="103" customWidth="1"/>
    <col min="2314" max="2315" width="8.5703125" style="103"/>
    <col min="2316" max="2316" width="1.5703125" style="103" customWidth="1"/>
    <col min="2317" max="2317" width="1.42578125" style="103" customWidth="1"/>
    <col min="2318" max="2322" width="8.5703125" style="103"/>
    <col min="2323" max="2323" width="24.5703125" style="103" customWidth="1"/>
    <col min="2324" max="2559" width="8.5703125" style="103"/>
    <col min="2560" max="2560" width="2" style="103" customWidth="1"/>
    <col min="2561" max="2561" width="10.5703125" style="103" customWidth="1"/>
    <col min="2562" max="2562" width="5.42578125" style="103" customWidth="1"/>
    <col min="2563" max="2563" width="7.42578125" style="103" customWidth="1"/>
    <col min="2564" max="2564" width="0.5703125" style="103" customWidth="1"/>
    <col min="2565" max="2565" width="2.42578125" style="103" customWidth="1"/>
    <col min="2566" max="2568" width="8.5703125" style="103"/>
    <col min="2569" max="2569" width="15.28515625" style="103" customWidth="1"/>
    <col min="2570" max="2571" width="8.5703125" style="103"/>
    <col min="2572" max="2572" width="1.5703125" style="103" customWidth="1"/>
    <col min="2573" max="2573" width="1.42578125" style="103" customWidth="1"/>
    <col min="2574" max="2578" width="8.5703125" style="103"/>
    <col min="2579" max="2579" width="24.5703125" style="103" customWidth="1"/>
    <col min="2580" max="2815" width="8.5703125" style="103"/>
    <col min="2816" max="2816" width="2" style="103" customWidth="1"/>
    <col min="2817" max="2817" width="10.5703125" style="103" customWidth="1"/>
    <col min="2818" max="2818" width="5.42578125" style="103" customWidth="1"/>
    <col min="2819" max="2819" width="7.42578125" style="103" customWidth="1"/>
    <col min="2820" max="2820" width="0.5703125" style="103" customWidth="1"/>
    <col min="2821" max="2821" width="2.42578125" style="103" customWidth="1"/>
    <col min="2822" max="2824" width="8.5703125" style="103"/>
    <col min="2825" max="2825" width="15.28515625" style="103" customWidth="1"/>
    <col min="2826" max="2827" width="8.5703125" style="103"/>
    <col min="2828" max="2828" width="1.5703125" style="103" customWidth="1"/>
    <col min="2829" max="2829" width="1.42578125" style="103" customWidth="1"/>
    <col min="2830" max="2834" width="8.5703125" style="103"/>
    <col min="2835" max="2835" width="24.5703125" style="103" customWidth="1"/>
    <col min="2836" max="3071" width="8.5703125" style="103"/>
    <col min="3072" max="3072" width="2" style="103" customWidth="1"/>
    <col min="3073" max="3073" width="10.5703125" style="103" customWidth="1"/>
    <col min="3074" max="3074" width="5.42578125" style="103" customWidth="1"/>
    <col min="3075" max="3075" width="7.42578125" style="103" customWidth="1"/>
    <col min="3076" max="3076" width="0.5703125" style="103" customWidth="1"/>
    <col min="3077" max="3077" width="2.42578125" style="103" customWidth="1"/>
    <col min="3078" max="3080" width="8.5703125" style="103"/>
    <col min="3081" max="3081" width="15.28515625" style="103" customWidth="1"/>
    <col min="3082" max="3083" width="8.5703125" style="103"/>
    <col min="3084" max="3084" width="1.5703125" style="103" customWidth="1"/>
    <col min="3085" max="3085" width="1.42578125" style="103" customWidth="1"/>
    <col min="3086" max="3090" width="8.5703125" style="103"/>
    <col min="3091" max="3091" width="24.5703125" style="103" customWidth="1"/>
    <col min="3092" max="3327" width="8.5703125" style="103"/>
    <col min="3328" max="3328" width="2" style="103" customWidth="1"/>
    <col min="3329" max="3329" width="10.5703125" style="103" customWidth="1"/>
    <col min="3330" max="3330" width="5.42578125" style="103" customWidth="1"/>
    <col min="3331" max="3331" width="7.42578125" style="103" customWidth="1"/>
    <col min="3332" max="3332" width="0.5703125" style="103" customWidth="1"/>
    <col min="3333" max="3333" width="2.42578125" style="103" customWidth="1"/>
    <col min="3334" max="3336" width="8.5703125" style="103"/>
    <col min="3337" max="3337" width="15.28515625" style="103" customWidth="1"/>
    <col min="3338" max="3339" width="8.5703125" style="103"/>
    <col min="3340" max="3340" width="1.5703125" style="103" customWidth="1"/>
    <col min="3341" max="3341" width="1.42578125" style="103" customWidth="1"/>
    <col min="3342" max="3346" width="8.5703125" style="103"/>
    <col min="3347" max="3347" width="24.5703125" style="103" customWidth="1"/>
    <col min="3348" max="3583" width="8.5703125" style="103"/>
    <col min="3584" max="3584" width="2" style="103" customWidth="1"/>
    <col min="3585" max="3585" width="10.5703125" style="103" customWidth="1"/>
    <col min="3586" max="3586" width="5.42578125" style="103" customWidth="1"/>
    <col min="3587" max="3587" width="7.42578125" style="103" customWidth="1"/>
    <col min="3588" max="3588" width="0.5703125" style="103" customWidth="1"/>
    <col min="3589" max="3589" width="2.42578125" style="103" customWidth="1"/>
    <col min="3590" max="3592" width="8.5703125" style="103"/>
    <col min="3593" max="3593" width="15.28515625" style="103" customWidth="1"/>
    <col min="3594" max="3595" width="8.5703125" style="103"/>
    <col min="3596" max="3596" width="1.5703125" style="103" customWidth="1"/>
    <col min="3597" max="3597" width="1.42578125" style="103" customWidth="1"/>
    <col min="3598" max="3602" width="8.5703125" style="103"/>
    <col min="3603" max="3603" width="24.5703125" style="103" customWidth="1"/>
    <col min="3604" max="3839" width="8.5703125" style="103"/>
    <col min="3840" max="3840" width="2" style="103" customWidth="1"/>
    <col min="3841" max="3841" width="10.5703125" style="103" customWidth="1"/>
    <col min="3842" max="3842" width="5.42578125" style="103" customWidth="1"/>
    <col min="3843" max="3843" width="7.42578125" style="103" customWidth="1"/>
    <col min="3844" max="3844" width="0.5703125" style="103" customWidth="1"/>
    <col min="3845" max="3845" width="2.42578125" style="103" customWidth="1"/>
    <col min="3846" max="3848" width="8.5703125" style="103"/>
    <col min="3849" max="3849" width="15.28515625" style="103" customWidth="1"/>
    <col min="3850" max="3851" width="8.5703125" style="103"/>
    <col min="3852" max="3852" width="1.5703125" style="103" customWidth="1"/>
    <col min="3853" max="3853" width="1.42578125" style="103" customWidth="1"/>
    <col min="3854" max="3858" width="8.5703125" style="103"/>
    <col min="3859" max="3859" width="24.5703125" style="103" customWidth="1"/>
    <col min="3860" max="4095" width="8.5703125" style="103"/>
    <col min="4096" max="4096" width="2" style="103" customWidth="1"/>
    <col min="4097" max="4097" width="10.5703125" style="103" customWidth="1"/>
    <col min="4098" max="4098" width="5.42578125" style="103" customWidth="1"/>
    <col min="4099" max="4099" width="7.42578125" style="103" customWidth="1"/>
    <col min="4100" max="4100" width="0.5703125" style="103" customWidth="1"/>
    <col min="4101" max="4101" width="2.42578125" style="103" customWidth="1"/>
    <col min="4102" max="4104" width="8.5703125" style="103"/>
    <col min="4105" max="4105" width="15.28515625" style="103" customWidth="1"/>
    <col min="4106" max="4107" width="8.5703125" style="103"/>
    <col min="4108" max="4108" width="1.5703125" style="103" customWidth="1"/>
    <col min="4109" max="4109" width="1.42578125" style="103" customWidth="1"/>
    <col min="4110" max="4114" width="8.5703125" style="103"/>
    <col min="4115" max="4115" width="24.5703125" style="103" customWidth="1"/>
    <col min="4116" max="4351" width="8.5703125" style="103"/>
    <col min="4352" max="4352" width="2" style="103" customWidth="1"/>
    <col min="4353" max="4353" width="10.5703125" style="103" customWidth="1"/>
    <col min="4354" max="4354" width="5.42578125" style="103" customWidth="1"/>
    <col min="4355" max="4355" width="7.42578125" style="103" customWidth="1"/>
    <col min="4356" max="4356" width="0.5703125" style="103" customWidth="1"/>
    <col min="4357" max="4357" width="2.42578125" style="103" customWidth="1"/>
    <col min="4358" max="4360" width="8.5703125" style="103"/>
    <col min="4361" max="4361" width="15.28515625" style="103" customWidth="1"/>
    <col min="4362" max="4363" width="8.5703125" style="103"/>
    <col min="4364" max="4364" width="1.5703125" style="103" customWidth="1"/>
    <col min="4365" max="4365" width="1.42578125" style="103" customWidth="1"/>
    <col min="4366" max="4370" width="8.5703125" style="103"/>
    <col min="4371" max="4371" width="24.5703125" style="103" customWidth="1"/>
    <col min="4372" max="4607" width="8.5703125" style="103"/>
    <col min="4608" max="4608" width="2" style="103" customWidth="1"/>
    <col min="4609" max="4609" width="10.5703125" style="103" customWidth="1"/>
    <col min="4610" max="4610" width="5.42578125" style="103" customWidth="1"/>
    <col min="4611" max="4611" width="7.42578125" style="103" customWidth="1"/>
    <col min="4612" max="4612" width="0.5703125" style="103" customWidth="1"/>
    <col min="4613" max="4613" width="2.42578125" style="103" customWidth="1"/>
    <col min="4614" max="4616" width="8.5703125" style="103"/>
    <col min="4617" max="4617" width="15.28515625" style="103" customWidth="1"/>
    <col min="4618" max="4619" width="8.5703125" style="103"/>
    <col min="4620" max="4620" width="1.5703125" style="103" customWidth="1"/>
    <col min="4621" max="4621" width="1.42578125" style="103" customWidth="1"/>
    <col min="4622" max="4626" width="8.5703125" style="103"/>
    <col min="4627" max="4627" width="24.5703125" style="103" customWidth="1"/>
    <col min="4628" max="4863" width="8.5703125" style="103"/>
    <col min="4864" max="4864" width="2" style="103" customWidth="1"/>
    <col min="4865" max="4865" width="10.5703125" style="103" customWidth="1"/>
    <col min="4866" max="4866" width="5.42578125" style="103" customWidth="1"/>
    <col min="4867" max="4867" width="7.42578125" style="103" customWidth="1"/>
    <col min="4868" max="4868" width="0.5703125" style="103" customWidth="1"/>
    <col min="4869" max="4869" width="2.42578125" style="103" customWidth="1"/>
    <col min="4870" max="4872" width="8.5703125" style="103"/>
    <col min="4873" max="4873" width="15.28515625" style="103" customWidth="1"/>
    <col min="4874" max="4875" width="8.5703125" style="103"/>
    <col min="4876" max="4876" width="1.5703125" style="103" customWidth="1"/>
    <col min="4877" max="4877" width="1.42578125" style="103" customWidth="1"/>
    <col min="4878" max="4882" width="8.5703125" style="103"/>
    <col min="4883" max="4883" width="24.5703125" style="103" customWidth="1"/>
    <col min="4884" max="5119" width="8.5703125" style="103"/>
    <col min="5120" max="5120" width="2" style="103" customWidth="1"/>
    <col min="5121" max="5121" width="10.5703125" style="103" customWidth="1"/>
    <col min="5122" max="5122" width="5.42578125" style="103" customWidth="1"/>
    <col min="5123" max="5123" width="7.42578125" style="103" customWidth="1"/>
    <col min="5124" max="5124" width="0.5703125" style="103" customWidth="1"/>
    <col min="5125" max="5125" width="2.42578125" style="103" customWidth="1"/>
    <col min="5126" max="5128" width="8.5703125" style="103"/>
    <col min="5129" max="5129" width="15.28515625" style="103" customWidth="1"/>
    <col min="5130" max="5131" width="8.5703125" style="103"/>
    <col min="5132" max="5132" width="1.5703125" style="103" customWidth="1"/>
    <col min="5133" max="5133" width="1.42578125" style="103" customWidth="1"/>
    <col min="5134" max="5138" width="8.5703125" style="103"/>
    <col min="5139" max="5139" width="24.5703125" style="103" customWidth="1"/>
    <col min="5140" max="5375" width="8.5703125" style="103"/>
    <col min="5376" max="5376" width="2" style="103" customWidth="1"/>
    <col min="5377" max="5377" width="10.5703125" style="103" customWidth="1"/>
    <col min="5378" max="5378" width="5.42578125" style="103" customWidth="1"/>
    <col min="5379" max="5379" width="7.42578125" style="103" customWidth="1"/>
    <col min="5380" max="5380" width="0.5703125" style="103" customWidth="1"/>
    <col min="5381" max="5381" width="2.42578125" style="103" customWidth="1"/>
    <col min="5382" max="5384" width="8.5703125" style="103"/>
    <col min="5385" max="5385" width="15.28515625" style="103" customWidth="1"/>
    <col min="5386" max="5387" width="8.5703125" style="103"/>
    <col min="5388" max="5388" width="1.5703125" style="103" customWidth="1"/>
    <col min="5389" max="5389" width="1.42578125" style="103" customWidth="1"/>
    <col min="5390" max="5394" width="8.5703125" style="103"/>
    <col min="5395" max="5395" width="24.5703125" style="103" customWidth="1"/>
    <col min="5396" max="5631" width="8.5703125" style="103"/>
    <col min="5632" max="5632" width="2" style="103" customWidth="1"/>
    <col min="5633" max="5633" width="10.5703125" style="103" customWidth="1"/>
    <col min="5634" max="5634" width="5.42578125" style="103" customWidth="1"/>
    <col min="5635" max="5635" width="7.42578125" style="103" customWidth="1"/>
    <col min="5636" max="5636" width="0.5703125" style="103" customWidth="1"/>
    <col min="5637" max="5637" width="2.42578125" style="103" customWidth="1"/>
    <col min="5638" max="5640" width="8.5703125" style="103"/>
    <col min="5641" max="5641" width="15.28515625" style="103" customWidth="1"/>
    <col min="5642" max="5643" width="8.5703125" style="103"/>
    <col min="5644" max="5644" width="1.5703125" style="103" customWidth="1"/>
    <col min="5645" max="5645" width="1.42578125" style="103" customWidth="1"/>
    <col min="5646" max="5650" width="8.5703125" style="103"/>
    <col min="5651" max="5651" width="24.5703125" style="103" customWidth="1"/>
    <col min="5652" max="5887" width="8.5703125" style="103"/>
    <col min="5888" max="5888" width="2" style="103" customWidth="1"/>
    <col min="5889" max="5889" width="10.5703125" style="103" customWidth="1"/>
    <col min="5890" max="5890" width="5.42578125" style="103" customWidth="1"/>
    <col min="5891" max="5891" width="7.42578125" style="103" customWidth="1"/>
    <col min="5892" max="5892" width="0.5703125" style="103" customWidth="1"/>
    <col min="5893" max="5893" width="2.42578125" style="103" customWidth="1"/>
    <col min="5894" max="5896" width="8.5703125" style="103"/>
    <col min="5897" max="5897" width="15.28515625" style="103" customWidth="1"/>
    <col min="5898" max="5899" width="8.5703125" style="103"/>
    <col min="5900" max="5900" width="1.5703125" style="103" customWidth="1"/>
    <col min="5901" max="5901" width="1.42578125" style="103" customWidth="1"/>
    <col min="5902" max="5906" width="8.5703125" style="103"/>
    <col min="5907" max="5907" width="24.5703125" style="103" customWidth="1"/>
    <col min="5908" max="6143" width="8.5703125" style="103"/>
    <col min="6144" max="6144" width="2" style="103" customWidth="1"/>
    <col min="6145" max="6145" width="10.5703125" style="103" customWidth="1"/>
    <col min="6146" max="6146" width="5.42578125" style="103" customWidth="1"/>
    <col min="6147" max="6147" width="7.42578125" style="103" customWidth="1"/>
    <col min="6148" max="6148" width="0.5703125" style="103" customWidth="1"/>
    <col min="6149" max="6149" width="2.42578125" style="103" customWidth="1"/>
    <col min="6150" max="6152" width="8.5703125" style="103"/>
    <col min="6153" max="6153" width="15.28515625" style="103" customWidth="1"/>
    <col min="6154" max="6155" width="8.5703125" style="103"/>
    <col min="6156" max="6156" width="1.5703125" style="103" customWidth="1"/>
    <col min="6157" max="6157" width="1.42578125" style="103" customWidth="1"/>
    <col min="6158" max="6162" width="8.5703125" style="103"/>
    <col min="6163" max="6163" width="24.5703125" style="103" customWidth="1"/>
    <col min="6164" max="6399" width="8.5703125" style="103"/>
    <col min="6400" max="6400" width="2" style="103" customWidth="1"/>
    <col min="6401" max="6401" width="10.5703125" style="103" customWidth="1"/>
    <col min="6402" max="6402" width="5.42578125" style="103" customWidth="1"/>
    <col min="6403" max="6403" width="7.42578125" style="103" customWidth="1"/>
    <col min="6404" max="6404" width="0.5703125" style="103" customWidth="1"/>
    <col min="6405" max="6405" width="2.42578125" style="103" customWidth="1"/>
    <col min="6406" max="6408" width="8.5703125" style="103"/>
    <col min="6409" max="6409" width="15.28515625" style="103" customWidth="1"/>
    <col min="6410" max="6411" width="8.5703125" style="103"/>
    <col min="6412" max="6412" width="1.5703125" style="103" customWidth="1"/>
    <col min="6413" max="6413" width="1.42578125" style="103" customWidth="1"/>
    <col min="6414" max="6418" width="8.5703125" style="103"/>
    <col min="6419" max="6419" width="24.5703125" style="103" customWidth="1"/>
    <col min="6420" max="6655" width="8.5703125" style="103"/>
    <col min="6656" max="6656" width="2" style="103" customWidth="1"/>
    <col min="6657" max="6657" width="10.5703125" style="103" customWidth="1"/>
    <col min="6658" max="6658" width="5.42578125" style="103" customWidth="1"/>
    <col min="6659" max="6659" width="7.42578125" style="103" customWidth="1"/>
    <col min="6660" max="6660" width="0.5703125" style="103" customWidth="1"/>
    <col min="6661" max="6661" width="2.42578125" style="103" customWidth="1"/>
    <col min="6662" max="6664" width="8.5703125" style="103"/>
    <col min="6665" max="6665" width="15.28515625" style="103" customWidth="1"/>
    <col min="6666" max="6667" width="8.5703125" style="103"/>
    <col min="6668" max="6668" width="1.5703125" style="103" customWidth="1"/>
    <col min="6669" max="6669" width="1.42578125" style="103" customWidth="1"/>
    <col min="6670" max="6674" width="8.5703125" style="103"/>
    <col min="6675" max="6675" width="24.5703125" style="103" customWidth="1"/>
    <col min="6676" max="6911" width="8.5703125" style="103"/>
    <col min="6912" max="6912" width="2" style="103" customWidth="1"/>
    <col min="6913" max="6913" width="10.5703125" style="103" customWidth="1"/>
    <col min="6914" max="6914" width="5.42578125" style="103" customWidth="1"/>
    <col min="6915" max="6915" width="7.42578125" style="103" customWidth="1"/>
    <col min="6916" max="6916" width="0.5703125" style="103" customWidth="1"/>
    <col min="6917" max="6917" width="2.42578125" style="103" customWidth="1"/>
    <col min="6918" max="6920" width="8.5703125" style="103"/>
    <col min="6921" max="6921" width="15.28515625" style="103" customWidth="1"/>
    <col min="6922" max="6923" width="8.5703125" style="103"/>
    <col min="6924" max="6924" width="1.5703125" style="103" customWidth="1"/>
    <col min="6925" max="6925" width="1.42578125" style="103" customWidth="1"/>
    <col min="6926" max="6930" width="8.5703125" style="103"/>
    <col min="6931" max="6931" width="24.5703125" style="103" customWidth="1"/>
    <col min="6932" max="7167" width="8.5703125" style="103"/>
    <col min="7168" max="7168" width="2" style="103" customWidth="1"/>
    <col min="7169" max="7169" width="10.5703125" style="103" customWidth="1"/>
    <col min="7170" max="7170" width="5.42578125" style="103" customWidth="1"/>
    <col min="7171" max="7171" width="7.42578125" style="103" customWidth="1"/>
    <col min="7172" max="7172" width="0.5703125" style="103" customWidth="1"/>
    <col min="7173" max="7173" width="2.42578125" style="103" customWidth="1"/>
    <col min="7174" max="7176" width="8.5703125" style="103"/>
    <col min="7177" max="7177" width="15.28515625" style="103" customWidth="1"/>
    <col min="7178" max="7179" width="8.5703125" style="103"/>
    <col min="7180" max="7180" width="1.5703125" style="103" customWidth="1"/>
    <col min="7181" max="7181" width="1.42578125" style="103" customWidth="1"/>
    <col min="7182" max="7186" width="8.5703125" style="103"/>
    <col min="7187" max="7187" width="24.5703125" style="103" customWidth="1"/>
    <col min="7188" max="7423" width="8.5703125" style="103"/>
    <col min="7424" max="7424" width="2" style="103" customWidth="1"/>
    <col min="7425" max="7425" width="10.5703125" style="103" customWidth="1"/>
    <col min="7426" max="7426" width="5.42578125" style="103" customWidth="1"/>
    <col min="7427" max="7427" width="7.42578125" style="103" customWidth="1"/>
    <col min="7428" max="7428" width="0.5703125" style="103" customWidth="1"/>
    <col min="7429" max="7429" width="2.42578125" style="103" customWidth="1"/>
    <col min="7430" max="7432" width="8.5703125" style="103"/>
    <col min="7433" max="7433" width="15.28515625" style="103" customWidth="1"/>
    <col min="7434" max="7435" width="8.5703125" style="103"/>
    <col min="7436" max="7436" width="1.5703125" style="103" customWidth="1"/>
    <col min="7437" max="7437" width="1.42578125" style="103" customWidth="1"/>
    <col min="7438" max="7442" width="8.5703125" style="103"/>
    <col min="7443" max="7443" width="24.5703125" style="103" customWidth="1"/>
    <col min="7444" max="7679" width="8.5703125" style="103"/>
    <col min="7680" max="7680" width="2" style="103" customWidth="1"/>
    <col min="7681" max="7681" width="10.5703125" style="103" customWidth="1"/>
    <col min="7682" max="7682" width="5.42578125" style="103" customWidth="1"/>
    <col min="7683" max="7683" width="7.42578125" style="103" customWidth="1"/>
    <col min="7684" max="7684" width="0.5703125" style="103" customWidth="1"/>
    <col min="7685" max="7685" width="2.42578125" style="103" customWidth="1"/>
    <col min="7686" max="7688" width="8.5703125" style="103"/>
    <col min="7689" max="7689" width="15.28515625" style="103" customWidth="1"/>
    <col min="7690" max="7691" width="8.5703125" style="103"/>
    <col min="7692" max="7692" width="1.5703125" style="103" customWidth="1"/>
    <col min="7693" max="7693" width="1.42578125" style="103" customWidth="1"/>
    <col min="7694" max="7698" width="8.5703125" style="103"/>
    <col min="7699" max="7699" width="24.5703125" style="103" customWidth="1"/>
    <col min="7700" max="7935" width="8.5703125" style="103"/>
    <col min="7936" max="7936" width="2" style="103" customWidth="1"/>
    <col min="7937" max="7937" width="10.5703125" style="103" customWidth="1"/>
    <col min="7938" max="7938" width="5.42578125" style="103" customWidth="1"/>
    <col min="7939" max="7939" width="7.42578125" style="103" customWidth="1"/>
    <col min="7940" max="7940" width="0.5703125" style="103" customWidth="1"/>
    <col min="7941" max="7941" width="2.42578125" style="103" customWidth="1"/>
    <col min="7942" max="7944" width="8.5703125" style="103"/>
    <col min="7945" max="7945" width="15.28515625" style="103" customWidth="1"/>
    <col min="7946" max="7947" width="8.5703125" style="103"/>
    <col min="7948" max="7948" width="1.5703125" style="103" customWidth="1"/>
    <col min="7949" max="7949" width="1.42578125" style="103" customWidth="1"/>
    <col min="7950" max="7954" width="8.5703125" style="103"/>
    <col min="7955" max="7955" width="24.5703125" style="103" customWidth="1"/>
    <col min="7956" max="8191" width="8.5703125" style="103"/>
    <col min="8192" max="8192" width="2" style="103" customWidth="1"/>
    <col min="8193" max="8193" width="10.5703125" style="103" customWidth="1"/>
    <col min="8194" max="8194" width="5.42578125" style="103" customWidth="1"/>
    <col min="8195" max="8195" width="7.42578125" style="103" customWidth="1"/>
    <col min="8196" max="8196" width="0.5703125" style="103" customWidth="1"/>
    <col min="8197" max="8197" width="2.42578125" style="103" customWidth="1"/>
    <col min="8198" max="8200" width="8.5703125" style="103"/>
    <col min="8201" max="8201" width="15.28515625" style="103" customWidth="1"/>
    <col min="8202" max="8203" width="8.5703125" style="103"/>
    <col min="8204" max="8204" width="1.5703125" style="103" customWidth="1"/>
    <col min="8205" max="8205" width="1.42578125" style="103" customWidth="1"/>
    <col min="8206" max="8210" width="8.5703125" style="103"/>
    <col min="8211" max="8211" width="24.5703125" style="103" customWidth="1"/>
    <col min="8212" max="8447" width="8.5703125" style="103"/>
    <col min="8448" max="8448" width="2" style="103" customWidth="1"/>
    <col min="8449" max="8449" width="10.5703125" style="103" customWidth="1"/>
    <col min="8450" max="8450" width="5.42578125" style="103" customWidth="1"/>
    <col min="8451" max="8451" width="7.42578125" style="103" customWidth="1"/>
    <col min="8452" max="8452" width="0.5703125" style="103" customWidth="1"/>
    <col min="8453" max="8453" width="2.42578125" style="103" customWidth="1"/>
    <col min="8454" max="8456" width="8.5703125" style="103"/>
    <col min="8457" max="8457" width="15.28515625" style="103" customWidth="1"/>
    <col min="8458" max="8459" width="8.5703125" style="103"/>
    <col min="8460" max="8460" width="1.5703125" style="103" customWidth="1"/>
    <col min="8461" max="8461" width="1.42578125" style="103" customWidth="1"/>
    <col min="8462" max="8466" width="8.5703125" style="103"/>
    <col min="8467" max="8467" width="24.5703125" style="103" customWidth="1"/>
    <col min="8468" max="8703" width="8.5703125" style="103"/>
    <col min="8704" max="8704" width="2" style="103" customWidth="1"/>
    <col min="8705" max="8705" width="10.5703125" style="103" customWidth="1"/>
    <col min="8706" max="8706" width="5.42578125" style="103" customWidth="1"/>
    <col min="8707" max="8707" width="7.42578125" style="103" customWidth="1"/>
    <col min="8708" max="8708" width="0.5703125" style="103" customWidth="1"/>
    <col min="8709" max="8709" width="2.42578125" style="103" customWidth="1"/>
    <col min="8710" max="8712" width="8.5703125" style="103"/>
    <col min="8713" max="8713" width="15.28515625" style="103" customWidth="1"/>
    <col min="8714" max="8715" width="8.5703125" style="103"/>
    <col min="8716" max="8716" width="1.5703125" style="103" customWidth="1"/>
    <col min="8717" max="8717" width="1.42578125" style="103" customWidth="1"/>
    <col min="8718" max="8722" width="8.5703125" style="103"/>
    <col min="8723" max="8723" width="24.5703125" style="103" customWidth="1"/>
    <col min="8724" max="8959" width="8.5703125" style="103"/>
    <col min="8960" max="8960" width="2" style="103" customWidth="1"/>
    <col min="8961" max="8961" width="10.5703125" style="103" customWidth="1"/>
    <col min="8962" max="8962" width="5.42578125" style="103" customWidth="1"/>
    <col min="8963" max="8963" width="7.42578125" style="103" customWidth="1"/>
    <col min="8964" max="8964" width="0.5703125" style="103" customWidth="1"/>
    <col min="8965" max="8965" width="2.42578125" style="103" customWidth="1"/>
    <col min="8966" max="8968" width="8.5703125" style="103"/>
    <col min="8969" max="8969" width="15.28515625" style="103" customWidth="1"/>
    <col min="8970" max="8971" width="8.5703125" style="103"/>
    <col min="8972" max="8972" width="1.5703125" style="103" customWidth="1"/>
    <col min="8973" max="8973" width="1.42578125" style="103" customWidth="1"/>
    <col min="8974" max="8978" width="8.5703125" style="103"/>
    <col min="8979" max="8979" width="24.5703125" style="103" customWidth="1"/>
    <col min="8980" max="9215" width="8.5703125" style="103"/>
    <col min="9216" max="9216" width="2" style="103" customWidth="1"/>
    <col min="9217" max="9217" width="10.5703125" style="103" customWidth="1"/>
    <col min="9218" max="9218" width="5.42578125" style="103" customWidth="1"/>
    <col min="9219" max="9219" width="7.42578125" style="103" customWidth="1"/>
    <col min="9220" max="9220" width="0.5703125" style="103" customWidth="1"/>
    <col min="9221" max="9221" width="2.42578125" style="103" customWidth="1"/>
    <col min="9222" max="9224" width="8.5703125" style="103"/>
    <col min="9225" max="9225" width="15.28515625" style="103" customWidth="1"/>
    <col min="9226" max="9227" width="8.5703125" style="103"/>
    <col min="9228" max="9228" width="1.5703125" style="103" customWidth="1"/>
    <col min="9229" max="9229" width="1.42578125" style="103" customWidth="1"/>
    <col min="9230" max="9234" width="8.5703125" style="103"/>
    <col min="9235" max="9235" width="24.5703125" style="103" customWidth="1"/>
    <col min="9236" max="9471" width="8.5703125" style="103"/>
    <col min="9472" max="9472" width="2" style="103" customWidth="1"/>
    <col min="9473" max="9473" width="10.5703125" style="103" customWidth="1"/>
    <col min="9474" max="9474" width="5.42578125" style="103" customWidth="1"/>
    <col min="9475" max="9475" width="7.42578125" style="103" customWidth="1"/>
    <col min="9476" max="9476" width="0.5703125" style="103" customWidth="1"/>
    <col min="9477" max="9477" width="2.42578125" style="103" customWidth="1"/>
    <col min="9478" max="9480" width="8.5703125" style="103"/>
    <col min="9481" max="9481" width="15.28515625" style="103" customWidth="1"/>
    <col min="9482" max="9483" width="8.5703125" style="103"/>
    <col min="9484" max="9484" width="1.5703125" style="103" customWidth="1"/>
    <col min="9485" max="9485" width="1.42578125" style="103" customWidth="1"/>
    <col min="9486" max="9490" width="8.5703125" style="103"/>
    <col min="9491" max="9491" width="24.5703125" style="103" customWidth="1"/>
    <col min="9492" max="9727" width="8.5703125" style="103"/>
    <col min="9728" max="9728" width="2" style="103" customWidth="1"/>
    <col min="9729" max="9729" width="10.5703125" style="103" customWidth="1"/>
    <col min="9730" max="9730" width="5.42578125" style="103" customWidth="1"/>
    <col min="9731" max="9731" width="7.42578125" style="103" customWidth="1"/>
    <col min="9732" max="9732" width="0.5703125" style="103" customWidth="1"/>
    <col min="9733" max="9733" width="2.42578125" style="103" customWidth="1"/>
    <col min="9734" max="9736" width="8.5703125" style="103"/>
    <col min="9737" max="9737" width="15.28515625" style="103" customWidth="1"/>
    <col min="9738" max="9739" width="8.5703125" style="103"/>
    <col min="9740" max="9740" width="1.5703125" style="103" customWidth="1"/>
    <col min="9741" max="9741" width="1.42578125" style="103" customWidth="1"/>
    <col min="9742" max="9746" width="8.5703125" style="103"/>
    <col min="9747" max="9747" width="24.5703125" style="103" customWidth="1"/>
    <col min="9748" max="9983" width="8.5703125" style="103"/>
    <col min="9984" max="9984" width="2" style="103" customWidth="1"/>
    <col min="9985" max="9985" width="10.5703125" style="103" customWidth="1"/>
    <col min="9986" max="9986" width="5.42578125" style="103" customWidth="1"/>
    <col min="9987" max="9987" width="7.42578125" style="103" customWidth="1"/>
    <col min="9988" max="9988" width="0.5703125" style="103" customWidth="1"/>
    <col min="9989" max="9989" width="2.42578125" style="103" customWidth="1"/>
    <col min="9990" max="9992" width="8.5703125" style="103"/>
    <col min="9993" max="9993" width="15.28515625" style="103" customWidth="1"/>
    <col min="9994" max="9995" width="8.5703125" style="103"/>
    <col min="9996" max="9996" width="1.5703125" style="103" customWidth="1"/>
    <col min="9997" max="9997" width="1.42578125" style="103" customWidth="1"/>
    <col min="9998" max="10002" width="8.5703125" style="103"/>
    <col min="10003" max="10003" width="24.5703125" style="103" customWidth="1"/>
    <col min="10004" max="10239" width="8.5703125" style="103"/>
    <col min="10240" max="10240" width="2" style="103" customWidth="1"/>
    <col min="10241" max="10241" width="10.5703125" style="103" customWidth="1"/>
    <col min="10242" max="10242" width="5.42578125" style="103" customWidth="1"/>
    <col min="10243" max="10243" width="7.42578125" style="103" customWidth="1"/>
    <col min="10244" max="10244" width="0.5703125" style="103" customWidth="1"/>
    <col min="10245" max="10245" width="2.42578125" style="103" customWidth="1"/>
    <col min="10246" max="10248" width="8.5703125" style="103"/>
    <col min="10249" max="10249" width="15.28515625" style="103" customWidth="1"/>
    <col min="10250" max="10251" width="8.5703125" style="103"/>
    <col min="10252" max="10252" width="1.5703125" style="103" customWidth="1"/>
    <col min="10253" max="10253" width="1.42578125" style="103" customWidth="1"/>
    <col min="10254" max="10258" width="8.5703125" style="103"/>
    <col min="10259" max="10259" width="24.5703125" style="103" customWidth="1"/>
    <col min="10260" max="10495" width="8.5703125" style="103"/>
    <col min="10496" max="10496" width="2" style="103" customWidth="1"/>
    <col min="10497" max="10497" width="10.5703125" style="103" customWidth="1"/>
    <col min="10498" max="10498" width="5.42578125" style="103" customWidth="1"/>
    <col min="10499" max="10499" width="7.42578125" style="103" customWidth="1"/>
    <col min="10500" max="10500" width="0.5703125" style="103" customWidth="1"/>
    <col min="10501" max="10501" width="2.42578125" style="103" customWidth="1"/>
    <col min="10502" max="10504" width="8.5703125" style="103"/>
    <col min="10505" max="10505" width="15.28515625" style="103" customWidth="1"/>
    <col min="10506" max="10507" width="8.5703125" style="103"/>
    <col min="10508" max="10508" width="1.5703125" style="103" customWidth="1"/>
    <col min="10509" max="10509" width="1.42578125" style="103" customWidth="1"/>
    <col min="10510" max="10514" width="8.5703125" style="103"/>
    <col min="10515" max="10515" width="24.5703125" style="103" customWidth="1"/>
    <col min="10516" max="10751" width="8.5703125" style="103"/>
    <col min="10752" max="10752" width="2" style="103" customWidth="1"/>
    <col min="10753" max="10753" width="10.5703125" style="103" customWidth="1"/>
    <col min="10754" max="10754" width="5.42578125" style="103" customWidth="1"/>
    <col min="10755" max="10755" width="7.42578125" style="103" customWidth="1"/>
    <col min="10756" max="10756" width="0.5703125" style="103" customWidth="1"/>
    <col min="10757" max="10757" width="2.42578125" style="103" customWidth="1"/>
    <col min="10758" max="10760" width="8.5703125" style="103"/>
    <col min="10761" max="10761" width="15.28515625" style="103" customWidth="1"/>
    <col min="10762" max="10763" width="8.5703125" style="103"/>
    <col min="10764" max="10764" width="1.5703125" style="103" customWidth="1"/>
    <col min="10765" max="10765" width="1.42578125" style="103" customWidth="1"/>
    <col min="10766" max="10770" width="8.5703125" style="103"/>
    <col min="10771" max="10771" width="24.5703125" style="103" customWidth="1"/>
    <col min="10772" max="11007" width="8.5703125" style="103"/>
    <col min="11008" max="11008" width="2" style="103" customWidth="1"/>
    <col min="11009" max="11009" width="10.5703125" style="103" customWidth="1"/>
    <col min="11010" max="11010" width="5.42578125" style="103" customWidth="1"/>
    <col min="11011" max="11011" width="7.42578125" style="103" customWidth="1"/>
    <col min="11012" max="11012" width="0.5703125" style="103" customWidth="1"/>
    <col min="11013" max="11013" width="2.42578125" style="103" customWidth="1"/>
    <col min="11014" max="11016" width="8.5703125" style="103"/>
    <col min="11017" max="11017" width="15.28515625" style="103" customWidth="1"/>
    <col min="11018" max="11019" width="8.5703125" style="103"/>
    <col min="11020" max="11020" width="1.5703125" style="103" customWidth="1"/>
    <col min="11021" max="11021" width="1.42578125" style="103" customWidth="1"/>
    <col min="11022" max="11026" width="8.5703125" style="103"/>
    <col min="11027" max="11027" width="24.5703125" style="103" customWidth="1"/>
    <col min="11028" max="11263" width="8.5703125" style="103"/>
    <col min="11264" max="11264" width="2" style="103" customWidth="1"/>
    <col min="11265" max="11265" width="10.5703125" style="103" customWidth="1"/>
    <col min="11266" max="11266" width="5.42578125" style="103" customWidth="1"/>
    <col min="11267" max="11267" width="7.42578125" style="103" customWidth="1"/>
    <col min="11268" max="11268" width="0.5703125" style="103" customWidth="1"/>
    <col min="11269" max="11269" width="2.42578125" style="103" customWidth="1"/>
    <col min="11270" max="11272" width="8.5703125" style="103"/>
    <col min="11273" max="11273" width="15.28515625" style="103" customWidth="1"/>
    <col min="11274" max="11275" width="8.5703125" style="103"/>
    <col min="11276" max="11276" width="1.5703125" style="103" customWidth="1"/>
    <col min="11277" max="11277" width="1.42578125" style="103" customWidth="1"/>
    <col min="11278" max="11282" width="8.5703125" style="103"/>
    <col min="11283" max="11283" width="24.5703125" style="103" customWidth="1"/>
    <col min="11284" max="11519" width="8.5703125" style="103"/>
    <col min="11520" max="11520" width="2" style="103" customWidth="1"/>
    <col min="11521" max="11521" width="10.5703125" style="103" customWidth="1"/>
    <col min="11522" max="11522" width="5.42578125" style="103" customWidth="1"/>
    <col min="11523" max="11523" width="7.42578125" style="103" customWidth="1"/>
    <col min="11524" max="11524" width="0.5703125" style="103" customWidth="1"/>
    <col min="11525" max="11525" width="2.42578125" style="103" customWidth="1"/>
    <col min="11526" max="11528" width="8.5703125" style="103"/>
    <col min="11529" max="11529" width="15.28515625" style="103" customWidth="1"/>
    <col min="11530" max="11531" width="8.5703125" style="103"/>
    <col min="11532" max="11532" width="1.5703125" style="103" customWidth="1"/>
    <col min="11533" max="11533" width="1.42578125" style="103" customWidth="1"/>
    <col min="11534" max="11538" width="8.5703125" style="103"/>
    <col min="11539" max="11539" width="24.5703125" style="103" customWidth="1"/>
    <col min="11540" max="11775" width="8.5703125" style="103"/>
    <col min="11776" max="11776" width="2" style="103" customWidth="1"/>
    <col min="11777" max="11777" width="10.5703125" style="103" customWidth="1"/>
    <col min="11778" max="11778" width="5.42578125" style="103" customWidth="1"/>
    <col min="11779" max="11779" width="7.42578125" style="103" customWidth="1"/>
    <col min="11780" max="11780" width="0.5703125" style="103" customWidth="1"/>
    <col min="11781" max="11781" width="2.42578125" style="103" customWidth="1"/>
    <col min="11782" max="11784" width="8.5703125" style="103"/>
    <col min="11785" max="11785" width="15.28515625" style="103" customWidth="1"/>
    <col min="11786" max="11787" width="8.5703125" style="103"/>
    <col min="11788" max="11788" width="1.5703125" style="103" customWidth="1"/>
    <col min="11789" max="11789" width="1.42578125" style="103" customWidth="1"/>
    <col min="11790" max="11794" width="8.5703125" style="103"/>
    <col min="11795" max="11795" width="24.5703125" style="103" customWidth="1"/>
    <col min="11796" max="12031" width="8.5703125" style="103"/>
    <col min="12032" max="12032" width="2" style="103" customWidth="1"/>
    <col min="12033" max="12033" width="10.5703125" style="103" customWidth="1"/>
    <col min="12034" max="12034" width="5.42578125" style="103" customWidth="1"/>
    <col min="12035" max="12035" width="7.42578125" style="103" customWidth="1"/>
    <col min="12036" max="12036" width="0.5703125" style="103" customWidth="1"/>
    <col min="12037" max="12037" width="2.42578125" style="103" customWidth="1"/>
    <col min="12038" max="12040" width="8.5703125" style="103"/>
    <col min="12041" max="12041" width="15.28515625" style="103" customWidth="1"/>
    <col min="12042" max="12043" width="8.5703125" style="103"/>
    <col min="12044" max="12044" width="1.5703125" style="103" customWidth="1"/>
    <col min="12045" max="12045" width="1.42578125" style="103" customWidth="1"/>
    <col min="12046" max="12050" width="8.5703125" style="103"/>
    <col min="12051" max="12051" width="24.5703125" style="103" customWidth="1"/>
    <col min="12052" max="12287" width="8.5703125" style="103"/>
    <col min="12288" max="12288" width="2" style="103" customWidth="1"/>
    <col min="12289" max="12289" width="10.5703125" style="103" customWidth="1"/>
    <col min="12290" max="12290" width="5.42578125" style="103" customWidth="1"/>
    <col min="12291" max="12291" width="7.42578125" style="103" customWidth="1"/>
    <col min="12292" max="12292" width="0.5703125" style="103" customWidth="1"/>
    <col min="12293" max="12293" width="2.42578125" style="103" customWidth="1"/>
    <col min="12294" max="12296" width="8.5703125" style="103"/>
    <col min="12297" max="12297" width="15.28515625" style="103" customWidth="1"/>
    <col min="12298" max="12299" width="8.5703125" style="103"/>
    <col min="12300" max="12300" width="1.5703125" style="103" customWidth="1"/>
    <col min="12301" max="12301" width="1.42578125" style="103" customWidth="1"/>
    <col min="12302" max="12306" width="8.5703125" style="103"/>
    <col min="12307" max="12307" width="24.5703125" style="103" customWidth="1"/>
    <col min="12308" max="12543" width="8.5703125" style="103"/>
    <col min="12544" max="12544" width="2" style="103" customWidth="1"/>
    <col min="12545" max="12545" width="10.5703125" style="103" customWidth="1"/>
    <col min="12546" max="12546" width="5.42578125" style="103" customWidth="1"/>
    <col min="12547" max="12547" width="7.42578125" style="103" customWidth="1"/>
    <col min="12548" max="12548" width="0.5703125" style="103" customWidth="1"/>
    <col min="12549" max="12549" width="2.42578125" style="103" customWidth="1"/>
    <col min="12550" max="12552" width="8.5703125" style="103"/>
    <col min="12553" max="12553" width="15.28515625" style="103" customWidth="1"/>
    <col min="12554" max="12555" width="8.5703125" style="103"/>
    <col min="12556" max="12556" width="1.5703125" style="103" customWidth="1"/>
    <col min="12557" max="12557" width="1.42578125" style="103" customWidth="1"/>
    <col min="12558" max="12562" width="8.5703125" style="103"/>
    <col min="12563" max="12563" width="24.5703125" style="103" customWidth="1"/>
    <col min="12564" max="12799" width="8.5703125" style="103"/>
    <col min="12800" max="12800" width="2" style="103" customWidth="1"/>
    <col min="12801" max="12801" width="10.5703125" style="103" customWidth="1"/>
    <col min="12802" max="12802" width="5.42578125" style="103" customWidth="1"/>
    <col min="12803" max="12803" width="7.42578125" style="103" customWidth="1"/>
    <col min="12804" max="12804" width="0.5703125" style="103" customWidth="1"/>
    <col min="12805" max="12805" width="2.42578125" style="103" customWidth="1"/>
    <col min="12806" max="12808" width="8.5703125" style="103"/>
    <col min="12809" max="12809" width="15.28515625" style="103" customWidth="1"/>
    <col min="12810" max="12811" width="8.5703125" style="103"/>
    <col min="12812" max="12812" width="1.5703125" style="103" customWidth="1"/>
    <col min="12813" max="12813" width="1.42578125" style="103" customWidth="1"/>
    <col min="12814" max="12818" width="8.5703125" style="103"/>
    <col min="12819" max="12819" width="24.5703125" style="103" customWidth="1"/>
    <col min="12820" max="13055" width="8.5703125" style="103"/>
    <col min="13056" max="13056" width="2" style="103" customWidth="1"/>
    <col min="13057" max="13057" width="10.5703125" style="103" customWidth="1"/>
    <col min="13058" max="13058" width="5.42578125" style="103" customWidth="1"/>
    <col min="13059" max="13059" width="7.42578125" style="103" customWidth="1"/>
    <col min="13060" max="13060" width="0.5703125" style="103" customWidth="1"/>
    <col min="13061" max="13061" width="2.42578125" style="103" customWidth="1"/>
    <col min="13062" max="13064" width="8.5703125" style="103"/>
    <col min="13065" max="13065" width="15.28515625" style="103" customWidth="1"/>
    <col min="13066" max="13067" width="8.5703125" style="103"/>
    <col min="13068" max="13068" width="1.5703125" style="103" customWidth="1"/>
    <col min="13069" max="13069" width="1.42578125" style="103" customWidth="1"/>
    <col min="13070" max="13074" width="8.5703125" style="103"/>
    <col min="13075" max="13075" width="24.5703125" style="103" customWidth="1"/>
    <col min="13076" max="13311" width="8.5703125" style="103"/>
    <col min="13312" max="13312" width="2" style="103" customWidth="1"/>
    <col min="13313" max="13313" width="10.5703125" style="103" customWidth="1"/>
    <col min="13314" max="13314" width="5.42578125" style="103" customWidth="1"/>
    <col min="13315" max="13315" width="7.42578125" style="103" customWidth="1"/>
    <col min="13316" max="13316" width="0.5703125" style="103" customWidth="1"/>
    <col min="13317" max="13317" width="2.42578125" style="103" customWidth="1"/>
    <col min="13318" max="13320" width="8.5703125" style="103"/>
    <col min="13321" max="13321" width="15.28515625" style="103" customWidth="1"/>
    <col min="13322" max="13323" width="8.5703125" style="103"/>
    <col min="13324" max="13324" width="1.5703125" style="103" customWidth="1"/>
    <col min="13325" max="13325" width="1.42578125" style="103" customWidth="1"/>
    <col min="13326" max="13330" width="8.5703125" style="103"/>
    <col min="13331" max="13331" width="24.5703125" style="103" customWidth="1"/>
    <col min="13332" max="13567" width="8.5703125" style="103"/>
    <col min="13568" max="13568" width="2" style="103" customWidth="1"/>
    <col min="13569" max="13569" width="10.5703125" style="103" customWidth="1"/>
    <col min="13570" max="13570" width="5.42578125" style="103" customWidth="1"/>
    <col min="13571" max="13571" width="7.42578125" style="103" customWidth="1"/>
    <col min="13572" max="13572" width="0.5703125" style="103" customWidth="1"/>
    <col min="13573" max="13573" width="2.42578125" style="103" customWidth="1"/>
    <col min="13574" max="13576" width="8.5703125" style="103"/>
    <col min="13577" max="13577" width="15.28515625" style="103" customWidth="1"/>
    <col min="13578" max="13579" width="8.5703125" style="103"/>
    <col min="13580" max="13580" width="1.5703125" style="103" customWidth="1"/>
    <col min="13581" max="13581" width="1.42578125" style="103" customWidth="1"/>
    <col min="13582" max="13586" width="8.5703125" style="103"/>
    <col min="13587" max="13587" width="24.5703125" style="103" customWidth="1"/>
    <col min="13588" max="13823" width="8.5703125" style="103"/>
    <col min="13824" max="13824" width="2" style="103" customWidth="1"/>
    <col min="13825" max="13825" width="10.5703125" style="103" customWidth="1"/>
    <col min="13826" max="13826" width="5.42578125" style="103" customWidth="1"/>
    <col min="13827" max="13827" width="7.42578125" style="103" customWidth="1"/>
    <col min="13828" max="13828" width="0.5703125" style="103" customWidth="1"/>
    <col min="13829" max="13829" width="2.42578125" style="103" customWidth="1"/>
    <col min="13830" max="13832" width="8.5703125" style="103"/>
    <col min="13833" max="13833" width="15.28515625" style="103" customWidth="1"/>
    <col min="13834" max="13835" width="8.5703125" style="103"/>
    <col min="13836" max="13836" width="1.5703125" style="103" customWidth="1"/>
    <col min="13837" max="13837" width="1.42578125" style="103" customWidth="1"/>
    <col min="13838" max="13842" width="8.5703125" style="103"/>
    <col min="13843" max="13843" width="24.5703125" style="103" customWidth="1"/>
    <col min="13844" max="14079" width="8.5703125" style="103"/>
    <col min="14080" max="14080" width="2" style="103" customWidth="1"/>
    <col min="14081" max="14081" width="10.5703125" style="103" customWidth="1"/>
    <col min="14082" max="14082" width="5.42578125" style="103" customWidth="1"/>
    <col min="14083" max="14083" width="7.42578125" style="103" customWidth="1"/>
    <col min="14084" max="14084" width="0.5703125" style="103" customWidth="1"/>
    <col min="14085" max="14085" width="2.42578125" style="103" customWidth="1"/>
    <col min="14086" max="14088" width="8.5703125" style="103"/>
    <col min="14089" max="14089" width="15.28515625" style="103" customWidth="1"/>
    <col min="14090" max="14091" width="8.5703125" style="103"/>
    <col min="14092" max="14092" width="1.5703125" style="103" customWidth="1"/>
    <col min="14093" max="14093" width="1.42578125" style="103" customWidth="1"/>
    <col min="14094" max="14098" width="8.5703125" style="103"/>
    <col min="14099" max="14099" width="24.5703125" style="103" customWidth="1"/>
    <col min="14100" max="14335" width="8.5703125" style="103"/>
    <col min="14336" max="14336" width="2" style="103" customWidth="1"/>
    <col min="14337" max="14337" width="10.5703125" style="103" customWidth="1"/>
    <col min="14338" max="14338" width="5.42578125" style="103" customWidth="1"/>
    <col min="14339" max="14339" width="7.42578125" style="103" customWidth="1"/>
    <col min="14340" max="14340" width="0.5703125" style="103" customWidth="1"/>
    <col min="14341" max="14341" width="2.42578125" style="103" customWidth="1"/>
    <col min="14342" max="14344" width="8.5703125" style="103"/>
    <col min="14345" max="14345" width="15.28515625" style="103" customWidth="1"/>
    <col min="14346" max="14347" width="8.5703125" style="103"/>
    <col min="14348" max="14348" width="1.5703125" style="103" customWidth="1"/>
    <col min="14349" max="14349" width="1.42578125" style="103" customWidth="1"/>
    <col min="14350" max="14354" width="8.5703125" style="103"/>
    <col min="14355" max="14355" width="24.5703125" style="103" customWidth="1"/>
    <col min="14356" max="14591" width="8.5703125" style="103"/>
    <col min="14592" max="14592" width="2" style="103" customWidth="1"/>
    <col min="14593" max="14593" width="10.5703125" style="103" customWidth="1"/>
    <col min="14594" max="14594" width="5.42578125" style="103" customWidth="1"/>
    <col min="14595" max="14595" width="7.42578125" style="103" customWidth="1"/>
    <col min="14596" max="14596" width="0.5703125" style="103" customWidth="1"/>
    <col min="14597" max="14597" width="2.42578125" style="103" customWidth="1"/>
    <col min="14598" max="14600" width="8.5703125" style="103"/>
    <col min="14601" max="14601" width="15.28515625" style="103" customWidth="1"/>
    <col min="14602" max="14603" width="8.5703125" style="103"/>
    <col min="14604" max="14604" width="1.5703125" style="103" customWidth="1"/>
    <col min="14605" max="14605" width="1.42578125" style="103" customWidth="1"/>
    <col min="14606" max="14610" width="8.5703125" style="103"/>
    <col min="14611" max="14611" width="24.5703125" style="103" customWidth="1"/>
    <col min="14612" max="14847" width="8.5703125" style="103"/>
    <col min="14848" max="14848" width="2" style="103" customWidth="1"/>
    <col min="14849" max="14849" width="10.5703125" style="103" customWidth="1"/>
    <col min="14850" max="14850" width="5.42578125" style="103" customWidth="1"/>
    <col min="14851" max="14851" width="7.42578125" style="103" customWidth="1"/>
    <col min="14852" max="14852" width="0.5703125" style="103" customWidth="1"/>
    <col min="14853" max="14853" width="2.42578125" style="103" customWidth="1"/>
    <col min="14854" max="14856" width="8.5703125" style="103"/>
    <col min="14857" max="14857" width="15.28515625" style="103" customWidth="1"/>
    <col min="14858" max="14859" width="8.5703125" style="103"/>
    <col min="14860" max="14860" width="1.5703125" style="103" customWidth="1"/>
    <col min="14861" max="14861" width="1.42578125" style="103" customWidth="1"/>
    <col min="14862" max="14866" width="8.5703125" style="103"/>
    <col min="14867" max="14867" width="24.5703125" style="103" customWidth="1"/>
    <col min="14868" max="15103" width="8.5703125" style="103"/>
    <col min="15104" max="15104" width="2" style="103" customWidth="1"/>
    <col min="15105" max="15105" width="10.5703125" style="103" customWidth="1"/>
    <col min="15106" max="15106" width="5.42578125" style="103" customWidth="1"/>
    <col min="15107" max="15107" width="7.42578125" style="103" customWidth="1"/>
    <col min="15108" max="15108" width="0.5703125" style="103" customWidth="1"/>
    <col min="15109" max="15109" width="2.42578125" style="103" customWidth="1"/>
    <col min="15110" max="15112" width="8.5703125" style="103"/>
    <col min="15113" max="15113" width="15.28515625" style="103" customWidth="1"/>
    <col min="15114" max="15115" width="8.5703125" style="103"/>
    <col min="15116" max="15116" width="1.5703125" style="103" customWidth="1"/>
    <col min="15117" max="15117" width="1.42578125" style="103" customWidth="1"/>
    <col min="15118" max="15122" width="8.5703125" style="103"/>
    <col min="15123" max="15123" width="24.5703125" style="103" customWidth="1"/>
    <col min="15124" max="15359" width="8.5703125" style="103"/>
    <col min="15360" max="15360" width="2" style="103" customWidth="1"/>
    <col min="15361" max="15361" width="10.5703125" style="103" customWidth="1"/>
    <col min="15362" max="15362" width="5.42578125" style="103" customWidth="1"/>
    <col min="15363" max="15363" width="7.42578125" style="103" customWidth="1"/>
    <col min="15364" max="15364" width="0.5703125" style="103" customWidth="1"/>
    <col min="15365" max="15365" width="2.42578125" style="103" customWidth="1"/>
    <col min="15366" max="15368" width="8.5703125" style="103"/>
    <col min="15369" max="15369" width="15.28515625" style="103" customWidth="1"/>
    <col min="15370" max="15371" width="8.5703125" style="103"/>
    <col min="15372" max="15372" width="1.5703125" style="103" customWidth="1"/>
    <col min="15373" max="15373" width="1.42578125" style="103" customWidth="1"/>
    <col min="15374" max="15378" width="8.5703125" style="103"/>
    <col min="15379" max="15379" width="24.5703125" style="103" customWidth="1"/>
    <col min="15380" max="15615" width="8.5703125" style="103"/>
    <col min="15616" max="15616" width="2" style="103" customWidth="1"/>
    <col min="15617" max="15617" width="10.5703125" style="103" customWidth="1"/>
    <col min="15618" max="15618" width="5.42578125" style="103" customWidth="1"/>
    <col min="15619" max="15619" width="7.42578125" style="103" customWidth="1"/>
    <col min="15620" max="15620" width="0.5703125" style="103" customWidth="1"/>
    <col min="15621" max="15621" width="2.42578125" style="103" customWidth="1"/>
    <col min="15622" max="15624" width="8.5703125" style="103"/>
    <col min="15625" max="15625" width="15.28515625" style="103" customWidth="1"/>
    <col min="15626" max="15627" width="8.5703125" style="103"/>
    <col min="15628" max="15628" width="1.5703125" style="103" customWidth="1"/>
    <col min="15629" max="15629" width="1.42578125" style="103" customWidth="1"/>
    <col min="15630" max="15634" width="8.5703125" style="103"/>
    <col min="15635" max="15635" width="24.5703125" style="103" customWidth="1"/>
    <col min="15636" max="15871" width="8.5703125" style="103"/>
    <col min="15872" max="15872" width="2" style="103" customWidth="1"/>
    <col min="15873" max="15873" width="10.5703125" style="103" customWidth="1"/>
    <col min="15874" max="15874" width="5.42578125" style="103" customWidth="1"/>
    <col min="15875" max="15875" width="7.42578125" style="103" customWidth="1"/>
    <col min="15876" max="15876" width="0.5703125" style="103" customWidth="1"/>
    <col min="15877" max="15877" width="2.42578125" style="103" customWidth="1"/>
    <col min="15878" max="15880" width="8.5703125" style="103"/>
    <col min="15881" max="15881" width="15.28515625" style="103" customWidth="1"/>
    <col min="15882" max="15883" width="8.5703125" style="103"/>
    <col min="15884" max="15884" width="1.5703125" style="103" customWidth="1"/>
    <col min="15885" max="15885" width="1.42578125" style="103" customWidth="1"/>
    <col min="15886" max="15890" width="8.5703125" style="103"/>
    <col min="15891" max="15891" width="24.5703125" style="103" customWidth="1"/>
    <col min="15892" max="16127" width="8.5703125" style="103"/>
    <col min="16128" max="16128" width="2" style="103" customWidth="1"/>
    <col min="16129" max="16129" width="10.5703125" style="103" customWidth="1"/>
    <col min="16130" max="16130" width="5.42578125" style="103" customWidth="1"/>
    <col min="16131" max="16131" width="7.42578125" style="103" customWidth="1"/>
    <col min="16132" max="16132" width="0.5703125" style="103" customWidth="1"/>
    <col min="16133" max="16133" width="2.42578125" style="103" customWidth="1"/>
    <col min="16134" max="16136" width="8.5703125" style="103"/>
    <col min="16137" max="16137" width="15.28515625" style="103" customWidth="1"/>
    <col min="16138" max="16139" width="8.5703125" style="103"/>
    <col min="16140" max="16140" width="1.5703125" style="103" customWidth="1"/>
    <col min="16141" max="16141" width="1.42578125" style="103" customWidth="1"/>
    <col min="16142" max="16146" width="8.5703125" style="103"/>
    <col min="16147" max="16147" width="24.5703125" style="103" customWidth="1"/>
    <col min="16148" max="16384" width="8.5703125" style="103"/>
  </cols>
  <sheetData>
    <row r="1" spans="1:82" ht="15.75" customHeight="1" x14ac:dyDescent="0.2">
      <c r="A1" s="890" t="s">
        <v>624</v>
      </c>
      <c r="B1" s="890"/>
      <c r="C1" s="890"/>
      <c r="D1" s="890"/>
      <c r="E1" s="890"/>
      <c r="F1" s="890"/>
      <c r="G1" s="890"/>
      <c r="H1" s="890"/>
      <c r="I1" s="890"/>
      <c r="J1" s="890"/>
      <c r="K1" s="890"/>
      <c r="L1" s="890"/>
      <c r="M1" s="890"/>
      <c r="N1" s="104"/>
    </row>
    <row r="2" spans="1:82" ht="9" customHeight="1" x14ac:dyDescent="0.2">
      <c r="A2" s="890"/>
      <c r="B2" s="890"/>
      <c r="C2" s="890"/>
      <c r="D2" s="890"/>
      <c r="E2" s="890"/>
      <c r="F2" s="890"/>
      <c r="G2" s="890"/>
      <c r="H2" s="890"/>
      <c r="I2" s="890"/>
      <c r="J2" s="890"/>
      <c r="K2" s="890"/>
      <c r="L2" s="890"/>
      <c r="M2" s="890"/>
      <c r="N2" s="104"/>
    </row>
    <row r="3" spans="1:82" x14ac:dyDescent="0.2">
      <c r="B3" s="901" t="s">
        <v>318</v>
      </c>
      <c r="C3" s="901"/>
      <c r="D3" s="901"/>
      <c r="E3" s="901"/>
      <c r="F3" s="901"/>
      <c r="G3" s="901"/>
      <c r="H3" s="901"/>
      <c r="I3" s="901"/>
      <c r="J3" s="901"/>
      <c r="K3" s="901"/>
      <c r="L3" s="901"/>
      <c r="M3" s="901"/>
      <c r="N3" s="104"/>
    </row>
    <row r="4" spans="1:82" ht="6.75" customHeight="1" x14ac:dyDescent="0.25">
      <c r="A4" s="902"/>
      <c r="B4" s="902"/>
      <c r="C4" s="902"/>
      <c r="D4" s="902"/>
      <c r="E4" s="902"/>
      <c r="F4" s="902"/>
      <c r="G4" s="903"/>
      <c r="H4" s="903"/>
      <c r="I4" s="903"/>
      <c r="J4" s="903"/>
      <c r="K4" s="903"/>
      <c r="L4" s="903"/>
      <c r="N4" s="104"/>
    </row>
    <row r="5" spans="1:82" s="111" customFormat="1" ht="14.65" customHeight="1" x14ac:dyDescent="0.2">
      <c r="A5" s="105"/>
      <c r="B5" s="352" t="s">
        <v>244</v>
      </c>
      <c r="C5" s="106"/>
      <c r="D5" s="106"/>
      <c r="E5" s="106"/>
      <c r="F5" s="919">
        <f>developer</f>
        <v>0</v>
      </c>
      <c r="G5" s="919"/>
      <c r="H5" s="919"/>
      <c r="I5" s="920" t="s">
        <v>35</v>
      </c>
      <c r="J5" s="920"/>
      <c r="K5" s="921">
        <f>ProjNum</f>
        <v>0</v>
      </c>
      <c r="L5" s="921"/>
      <c r="M5" s="226"/>
      <c r="N5" s="110"/>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row>
    <row r="6" spans="1:82" s="111" customFormat="1" ht="12" x14ac:dyDescent="0.2">
      <c r="A6" s="105"/>
      <c r="B6" s="352" t="s">
        <v>245</v>
      </c>
      <c r="C6" s="106"/>
      <c r="D6" s="106"/>
      <c r="E6" s="106"/>
      <c r="F6" s="919">
        <f>proj</f>
        <v>0</v>
      </c>
      <c r="G6" s="919"/>
      <c r="H6" s="919"/>
      <c r="I6" s="305"/>
      <c r="J6" s="113"/>
      <c r="K6" s="421"/>
      <c r="L6" s="422"/>
      <c r="M6" s="226"/>
      <c r="N6" s="110"/>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row>
    <row r="7" spans="1:82" s="111" customFormat="1" ht="12" x14ac:dyDescent="0.2">
      <c r="A7" s="105"/>
      <c r="B7" s="114"/>
      <c r="C7" s="106"/>
      <c r="D7" s="106"/>
      <c r="E7" s="106"/>
      <c r="F7" s="923">
        <f>city</f>
        <v>0</v>
      </c>
      <c r="G7" s="923"/>
      <c r="H7" s="923"/>
      <c r="I7" s="113">
        <f>zip</f>
        <v>0</v>
      </c>
      <c r="J7" s="420" t="s">
        <v>246</v>
      </c>
      <c r="K7" s="921">
        <f>buyer</f>
        <v>0</v>
      </c>
      <c r="L7" s="921"/>
      <c r="M7" s="921"/>
      <c r="N7" s="110"/>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row>
    <row r="8" spans="1:82" s="115" customFormat="1" ht="4.5" customHeight="1" x14ac:dyDescent="0.2">
      <c r="C8" s="116"/>
      <c r="D8" s="117"/>
      <c r="E8" s="118"/>
      <c r="F8" s="119"/>
      <c r="G8" s="120"/>
      <c r="H8" s="120"/>
      <c r="I8" s="120"/>
      <c r="N8" s="121"/>
    </row>
    <row r="9" spans="1:82" s="337" customFormat="1" ht="13.5" customHeight="1" x14ac:dyDescent="0.2">
      <c r="B9" s="925" t="s">
        <v>37</v>
      </c>
      <c r="C9" s="925"/>
      <c r="D9" s="925"/>
      <c r="E9" s="925"/>
      <c r="F9" s="912"/>
      <c r="G9" s="913"/>
      <c r="H9" s="914" t="s">
        <v>53</v>
      </c>
      <c r="I9" s="914"/>
      <c r="J9" s="913"/>
      <c r="K9" s="913"/>
      <c r="L9" s="913"/>
      <c r="N9" s="338"/>
    </row>
    <row r="10" spans="1:82" s="337" customFormat="1" ht="13.5" customHeight="1" x14ac:dyDescent="0.2">
      <c r="B10" s="925" t="s">
        <v>39</v>
      </c>
      <c r="C10" s="925"/>
      <c r="D10" s="925"/>
      <c r="E10" s="925"/>
      <c r="F10" s="913"/>
      <c r="G10" s="913"/>
      <c r="H10" s="914" t="s">
        <v>53</v>
      </c>
      <c r="I10" s="914"/>
      <c r="J10" s="913"/>
      <c r="K10" s="913"/>
      <c r="L10" s="913"/>
      <c r="N10" s="338"/>
    </row>
    <row r="11" spans="1:82" ht="18.600000000000001" customHeight="1" x14ac:dyDescent="0.2">
      <c r="B11" s="344" t="s">
        <v>40</v>
      </c>
      <c r="C11" s="344"/>
      <c r="D11" s="344"/>
      <c r="E11" s="344"/>
      <c r="F11" s="344"/>
      <c r="K11" s="373" t="s">
        <v>41</v>
      </c>
      <c r="M11" s="122"/>
      <c r="N11" s="122"/>
      <c r="O11" s="122"/>
      <c r="P11" s="122"/>
      <c r="Q11" s="123"/>
      <c r="R11" s="123"/>
      <c r="S11" s="123"/>
      <c r="T11" s="123"/>
      <c r="U11" s="123"/>
    </row>
    <row r="12" spans="1:82" ht="13.15" customHeight="1" x14ac:dyDescent="0.2">
      <c r="B12" s="906"/>
      <c r="C12" s="907"/>
      <c r="D12" s="339" t="s">
        <v>10</v>
      </c>
      <c r="E12" s="124" t="s">
        <v>310</v>
      </c>
      <c r="F12" s="124"/>
      <c r="G12" s="124"/>
      <c r="H12" s="124"/>
      <c r="I12" s="124"/>
      <c r="J12" s="124"/>
      <c r="K12" s="926" t="s">
        <v>311</v>
      </c>
      <c r="L12" s="926"/>
      <c r="M12" s="926"/>
      <c r="N12" s="125"/>
      <c r="O12" s="125"/>
      <c r="P12" s="123"/>
      <c r="Q12" s="123"/>
      <c r="R12" s="123"/>
      <c r="S12" s="123"/>
      <c r="T12" s="123"/>
    </row>
    <row r="13" spans="1:82" x14ac:dyDescent="0.2">
      <c r="B13" s="908"/>
      <c r="C13" s="909"/>
      <c r="D13" s="340"/>
      <c r="E13" s="301" t="s">
        <v>16</v>
      </c>
      <c r="K13" s="927"/>
      <c r="L13" s="927"/>
      <c r="M13" s="927"/>
      <c r="N13" s="125"/>
      <c r="O13" s="123"/>
      <c r="P13" s="123"/>
      <c r="Q13" s="123"/>
      <c r="R13" s="123"/>
      <c r="S13" s="123"/>
    </row>
    <row r="14" spans="1:82" x14ac:dyDescent="0.2">
      <c r="B14" s="908"/>
      <c r="C14" s="909"/>
      <c r="D14" s="340"/>
      <c r="E14" s="301" t="s">
        <v>17</v>
      </c>
      <c r="K14" s="927"/>
      <c r="L14" s="927"/>
      <c r="M14" s="927"/>
      <c r="N14" s="125"/>
      <c r="O14" s="123"/>
      <c r="P14" s="123"/>
      <c r="Q14" s="123"/>
      <c r="R14" s="123"/>
      <c r="S14" s="123"/>
    </row>
    <row r="15" spans="1:82" x14ac:dyDescent="0.2">
      <c r="B15" s="908"/>
      <c r="C15" s="909"/>
      <c r="D15" s="340"/>
      <c r="E15" s="301" t="s">
        <v>18</v>
      </c>
      <c r="K15" s="927"/>
      <c r="L15" s="927"/>
      <c r="M15" s="927"/>
      <c r="N15" s="125"/>
      <c r="O15" s="123"/>
      <c r="P15" s="123"/>
      <c r="Q15" s="123"/>
      <c r="R15" s="123"/>
      <c r="S15" s="123"/>
    </row>
    <row r="16" spans="1:82" x14ac:dyDescent="0.2">
      <c r="B16" s="908"/>
      <c r="C16" s="909"/>
      <c r="D16" s="340"/>
      <c r="E16" s="301" t="s">
        <v>309</v>
      </c>
      <c r="K16" s="927"/>
      <c r="L16" s="927"/>
      <c r="M16" s="927"/>
      <c r="N16" s="125"/>
      <c r="O16" s="123"/>
      <c r="P16" s="123"/>
      <c r="Q16" s="123"/>
      <c r="R16" s="123"/>
      <c r="S16" s="123"/>
    </row>
    <row r="17" spans="1:24" x14ac:dyDescent="0.2">
      <c r="B17" s="908"/>
      <c r="C17" s="909"/>
      <c r="D17" s="340"/>
      <c r="E17" s="301" t="s">
        <v>19</v>
      </c>
      <c r="K17" s="927"/>
      <c r="L17" s="927"/>
      <c r="M17" s="927"/>
      <c r="N17" s="125"/>
      <c r="O17" s="123"/>
      <c r="P17" s="123"/>
      <c r="Q17" s="123"/>
      <c r="R17" s="123"/>
      <c r="S17" s="123"/>
    </row>
    <row r="18" spans="1:24" x14ac:dyDescent="0.2">
      <c r="B18" s="910"/>
      <c r="C18" s="911"/>
      <c r="D18" s="341"/>
      <c r="E18" s="345" t="s">
        <v>319</v>
      </c>
      <c r="F18" s="126"/>
      <c r="G18" s="126"/>
      <c r="H18" s="126"/>
      <c r="I18" s="126"/>
      <c r="J18" s="126"/>
      <c r="K18" s="928"/>
      <c r="L18" s="928"/>
      <c r="M18" s="928"/>
      <c r="N18" s="125"/>
      <c r="O18" s="123"/>
      <c r="P18" s="123"/>
      <c r="Q18" s="123"/>
      <c r="R18" s="123"/>
      <c r="S18" s="123"/>
    </row>
    <row r="19" spans="1:24" x14ac:dyDescent="0.2">
      <c r="B19" s="904"/>
      <c r="C19" s="905"/>
      <c r="D19" s="342" t="s">
        <v>12</v>
      </c>
      <c r="E19" s="343" t="s">
        <v>399</v>
      </c>
      <c r="F19" s="127"/>
      <c r="G19" s="127"/>
      <c r="H19" s="127"/>
      <c r="I19" s="127"/>
      <c r="J19" s="127"/>
      <c r="K19" s="346" t="s">
        <v>410</v>
      </c>
      <c r="L19" s="346"/>
      <c r="M19" s="346"/>
      <c r="N19" s="122"/>
      <c r="O19" s="122"/>
      <c r="P19" s="123"/>
      <c r="Q19" s="123"/>
      <c r="R19" s="123"/>
      <c r="S19" s="123"/>
      <c r="T19" s="123"/>
    </row>
    <row r="20" spans="1:24" x14ac:dyDescent="0.2">
      <c r="B20" s="904"/>
      <c r="C20" s="905"/>
      <c r="D20" s="342" t="s">
        <v>14</v>
      </c>
      <c r="E20" s="128" t="s">
        <v>42</v>
      </c>
      <c r="G20" s="127"/>
      <c r="H20" s="127"/>
      <c r="I20" s="127"/>
      <c r="J20" s="127"/>
      <c r="K20" s="922" t="s">
        <v>43</v>
      </c>
      <c r="L20" s="922"/>
      <c r="M20" s="922"/>
      <c r="N20" s="122"/>
      <c r="O20" s="122"/>
      <c r="P20" s="123"/>
      <c r="Q20" s="123"/>
      <c r="R20" s="123"/>
      <c r="S20" s="123"/>
      <c r="T20" s="123"/>
    </row>
    <row r="21" spans="1:24" x14ac:dyDescent="0.2">
      <c r="B21" s="894"/>
      <c r="C21" s="895"/>
      <c r="D21" s="680" t="s">
        <v>20</v>
      </c>
      <c r="E21" s="682" t="s">
        <v>444</v>
      </c>
      <c r="F21" s="683"/>
      <c r="G21" s="681"/>
      <c r="H21" s="681"/>
      <c r="I21" s="684"/>
      <c r="J21" s="684"/>
      <c r="K21" s="924" t="s">
        <v>445</v>
      </c>
      <c r="L21" s="924"/>
      <c r="M21" s="924"/>
      <c r="N21" s="122"/>
      <c r="O21" s="122"/>
      <c r="P21" s="123"/>
      <c r="Q21" s="123"/>
      <c r="R21" s="123"/>
      <c r="S21" s="123"/>
      <c r="T21" s="123"/>
    </row>
    <row r="22" spans="1:24" ht="39" customHeight="1" x14ac:dyDescent="0.2">
      <c r="B22" s="894"/>
      <c r="C22" s="895"/>
      <c r="D22" s="680" t="s">
        <v>22</v>
      </c>
      <c r="E22" s="682" t="s">
        <v>554</v>
      </c>
      <c r="F22" s="683"/>
      <c r="G22" s="681"/>
      <c r="H22" s="681"/>
      <c r="I22" s="684"/>
      <c r="J22" s="684"/>
      <c r="K22" s="896" t="s">
        <v>426</v>
      </c>
      <c r="L22" s="896"/>
      <c r="M22" s="896"/>
      <c r="N22" s="122"/>
      <c r="O22" s="122"/>
      <c r="P22" s="123"/>
      <c r="Q22" s="123"/>
      <c r="R22" s="123"/>
      <c r="S22" s="123"/>
      <c r="T22" s="123"/>
    </row>
    <row r="23" spans="1:24" ht="15" customHeight="1" x14ac:dyDescent="0.2">
      <c r="B23" s="344" t="s">
        <v>436</v>
      </c>
      <c r="C23" s="344"/>
      <c r="D23" s="679"/>
      <c r="E23" s="679"/>
      <c r="F23" s="679"/>
      <c r="K23" s="373"/>
      <c r="M23" s="122"/>
      <c r="N23" s="122"/>
      <c r="O23" s="122"/>
      <c r="P23" s="122"/>
      <c r="Q23" s="123"/>
      <c r="R23" s="123"/>
      <c r="S23" s="123"/>
      <c r="T23" s="123"/>
      <c r="U23" s="123"/>
    </row>
    <row r="24" spans="1:24" x14ac:dyDescent="0.2">
      <c r="B24" s="894"/>
      <c r="C24" s="895"/>
      <c r="D24" s="680" t="s">
        <v>443</v>
      </c>
      <c r="E24" s="899" t="s">
        <v>317</v>
      </c>
      <c r="F24" s="899"/>
      <c r="G24" s="899"/>
      <c r="H24" s="899"/>
      <c r="I24" s="899"/>
      <c r="J24" s="900"/>
      <c r="K24" s="897" t="s">
        <v>437</v>
      </c>
      <c r="L24" s="898"/>
      <c r="M24" s="898"/>
      <c r="N24" s="122"/>
      <c r="O24" s="122"/>
      <c r="P24" s="123"/>
      <c r="Q24" s="123"/>
      <c r="R24" s="123"/>
      <c r="S24" s="123"/>
      <c r="T24" s="123"/>
    </row>
    <row r="25" spans="1:24" ht="10.15" customHeight="1" x14ac:dyDescent="0.2">
      <c r="L25" s="104"/>
    </row>
    <row r="26" spans="1:24" ht="18.75" customHeight="1" x14ac:dyDescent="0.25">
      <c r="B26" s="129" t="s">
        <v>44</v>
      </c>
      <c r="C26" s="891" t="s">
        <v>45</v>
      </c>
      <c r="D26" s="891"/>
      <c r="E26" s="891"/>
      <c r="F26" s="891"/>
      <c r="G26" s="891"/>
      <c r="H26" s="891"/>
      <c r="I26" s="891"/>
      <c r="J26" s="891"/>
      <c r="K26" s="891"/>
      <c r="L26" s="891"/>
      <c r="M26" s="891"/>
      <c r="N26" s="130"/>
    </row>
    <row r="27" spans="1:24" ht="18.75" customHeight="1" x14ac:dyDescent="0.25">
      <c r="B27" s="891" t="s">
        <v>45</v>
      </c>
      <c r="C27" s="891"/>
      <c r="D27" s="891"/>
      <c r="E27" s="891"/>
      <c r="F27" s="891"/>
      <c r="G27" s="891"/>
      <c r="H27" s="891"/>
      <c r="I27" s="891"/>
      <c r="J27" s="891"/>
      <c r="K27" s="891"/>
      <c r="L27" s="891"/>
      <c r="M27" s="891"/>
      <c r="N27" s="130"/>
    </row>
    <row r="28" spans="1:24" ht="18" customHeight="1" x14ac:dyDescent="0.25">
      <c r="B28" s="892"/>
      <c r="C28" s="892"/>
      <c r="D28" s="892"/>
      <c r="E28" s="892"/>
      <c r="F28" s="892"/>
      <c r="G28" s="892"/>
      <c r="H28" s="892"/>
      <c r="I28" s="892"/>
      <c r="J28" s="892"/>
      <c r="K28" s="892"/>
      <c r="L28" s="892"/>
      <c r="M28" s="131"/>
      <c r="N28" s="130"/>
    </row>
    <row r="29" spans="1:24" s="133" customFormat="1" ht="18.75" x14ac:dyDescent="0.3">
      <c r="A29" s="132"/>
      <c r="B29" s="434" t="s">
        <v>555</v>
      </c>
      <c r="K29" s="134"/>
      <c r="L29" s="135"/>
      <c r="M29" s="136"/>
      <c r="N29" s="137"/>
      <c r="O29" s="136"/>
      <c r="P29" s="136"/>
      <c r="Q29" s="136"/>
      <c r="R29" s="136"/>
      <c r="S29" s="136"/>
    </row>
    <row r="30" spans="1:24" s="139" customFormat="1" ht="38.65" customHeight="1" x14ac:dyDescent="0.2">
      <c r="A30" s="132"/>
      <c r="B30" s="893" t="s">
        <v>556</v>
      </c>
      <c r="C30" s="893"/>
      <c r="D30" s="893"/>
      <c r="E30" s="893"/>
      <c r="F30" s="893"/>
      <c r="G30" s="893"/>
      <c r="H30" s="893"/>
      <c r="I30" s="893"/>
      <c r="J30" s="893"/>
      <c r="K30" s="893"/>
      <c r="L30" s="893"/>
      <c r="M30" s="893"/>
      <c r="N30" s="138"/>
      <c r="O30" s="96"/>
      <c r="P30" s="96"/>
      <c r="Q30" s="96"/>
      <c r="R30" s="96"/>
      <c r="S30" s="96"/>
    </row>
    <row r="31" spans="1:24" ht="54" customHeight="1" x14ac:dyDescent="0.2">
      <c r="B31" s="893" t="s">
        <v>320</v>
      </c>
      <c r="C31" s="893"/>
      <c r="D31" s="893"/>
      <c r="E31" s="893"/>
      <c r="F31" s="893"/>
      <c r="G31" s="893"/>
      <c r="H31" s="893"/>
      <c r="I31" s="893"/>
      <c r="J31" s="893"/>
      <c r="K31" s="893"/>
      <c r="L31" s="893"/>
      <c r="M31" s="893"/>
      <c r="N31" s="104"/>
      <c r="P31" s="219"/>
    </row>
    <row r="32" spans="1:24" s="139" customFormat="1" ht="63.6" customHeight="1" x14ac:dyDescent="0.2">
      <c r="A32" s="132"/>
      <c r="B32" s="893" t="s">
        <v>559</v>
      </c>
      <c r="C32" s="893"/>
      <c r="D32" s="893"/>
      <c r="E32" s="893"/>
      <c r="F32" s="893"/>
      <c r="G32" s="893"/>
      <c r="H32" s="893"/>
      <c r="I32" s="893"/>
      <c r="J32" s="893"/>
      <c r="K32" s="893"/>
      <c r="L32" s="893"/>
      <c r="M32" s="893"/>
      <c r="N32" s="893"/>
      <c r="O32" s="893"/>
      <c r="P32" s="893"/>
      <c r="Q32" s="893"/>
      <c r="R32" s="893"/>
      <c r="S32" s="893"/>
      <c r="T32" s="893"/>
      <c r="U32" s="893"/>
      <c r="V32" s="893"/>
      <c r="W32" s="893"/>
      <c r="X32" s="893"/>
    </row>
    <row r="33" spans="1:102" s="139" customFormat="1" ht="34.5" customHeight="1" x14ac:dyDescent="0.2">
      <c r="A33" s="132"/>
      <c r="B33" s="893" t="s">
        <v>557</v>
      </c>
      <c r="C33" s="893"/>
      <c r="D33" s="893"/>
      <c r="E33" s="893"/>
      <c r="F33" s="893"/>
      <c r="G33" s="893"/>
      <c r="H33" s="893"/>
      <c r="I33" s="893"/>
      <c r="J33" s="893"/>
      <c r="K33" s="893"/>
      <c r="L33" s="893"/>
      <c r="M33" s="893"/>
      <c r="N33" s="893"/>
      <c r="O33" s="893"/>
      <c r="P33" s="893"/>
      <c r="Q33" s="893"/>
      <c r="R33" s="893"/>
      <c r="S33" s="893"/>
      <c r="T33" s="893"/>
      <c r="U33" s="893"/>
      <c r="V33" s="893"/>
      <c r="W33" s="893"/>
      <c r="X33" s="893"/>
    </row>
    <row r="34" spans="1:102" s="139" customFormat="1" ht="51" customHeight="1" x14ac:dyDescent="0.2">
      <c r="A34" s="132"/>
      <c r="B34" s="893" t="s">
        <v>558</v>
      </c>
      <c r="C34" s="893"/>
      <c r="D34" s="893"/>
      <c r="E34" s="893"/>
      <c r="F34" s="893"/>
      <c r="G34" s="893"/>
      <c r="H34" s="893"/>
      <c r="I34" s="893"/>
      <c r="J34" s="893"/>
      <c r="K34" s="893"/>
      <c r="L34" s="893"/>
      <c r="M34" s="893"/>
      <c r="N34" s="498"/>
      <c r="O34" s="498"/>
      <c r="P34" s="498"/>
      <c r="Q34" s="498"/>
      <c r="R34" s="498"/>
      <c r="S34" s="498"/>
      <c r="T34" s="498"/>
      <c r="U34" s="498"/>
      <c r="V34" s="498"/>
      <c r="W34" s="498"/>
      <c r="X34" s="498"/>
    </row>
    <row r="35" spans="1:102" s="139" customFormat="1" ht="51" customHeight="1" x14ac:dyDescent="0.2">
      <c r="A35" s="132"/>
      <c r="B35" s="893" t="s">
        <v>400</v>
      </c>
      <c r="C35" s="893"/>
      <c r="D35" s="893"/>
      <c r="E35" s="893"/>
      <c r="F35" s="893"/>
      <c r="G35" s="893"/>
      <c r="H35" s="893"/>
      <c r="I35" s="893"/>
      <c r="J35" s="893"/>
      <c r="K35" s="893"/>
      <c r="L35" s="893"/>
      <c r="M35" s="893"/>
      <c r="N35" s="498"/>
      <c r="O35" s="498"/>
      <c r="P35" s="498"/>
      <c r="Q35" s="498"/>
      <c r="R35" s="498"/>
      <c r="S35" s="498"/>
      <c r="T35" s="498"/>
      <c r="U35" s="498"/>
      <c r="V35" s="498"/>
      <c r="W35" s="498"/>
      <c r="X35" s="498"/>
    </row>
    <row r="36" spans="1:102" s="142" customFormat="1" ht="15" x14ac:dyDescent="0.25">
      <c r="A36" s="140"/>
      <c r="B36" s="141" t="s">
        <v>46</v>
      </c>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c r="CN36" s="143"/>
      <c r="CO36" s="143"/>
      <c r="CP36" s="143"/>
      <c r="CQ36" s="143"/>
      <c r="CR36" s="143"/>
      <c r="CS36" s="143"/>
      <c r="CT36" s="143"/>
      <c r="CU36" s="143"/>
      <c r="CV36" s="143"/>
      <c r="CW36" s="143"/>
    </row>
    <row r="37" spans="1:102" s="139" customFormat="1" ht="7.5" customHeight="1" x14ac:dyDescent="0.2">
      <c r="A37" s="132"/>
      <c r="E37" s="144"/>
    </row>
    <row r="38" spans="1:102" s="139" customFormat="1" ht="15" x14ac:dyDescent="0.25">
      <c r="A38" s="132"/>
      <c r="B38" s="915"/>
      <c r="C38" s="915"/>
      <c r="D38" s="915"/>
      <c r="E38" s="915"/>
      <c r="F38" s="915"/>
      <c r="G38" s="915"/>
      <c r="H38" s="915"/>
      <c r="I38" s="915"/>
      <c r="J38" s="915"/>
      <c r="K38" s="145"/>
      <c r="L38" s="145"/>
    </row>
    <row r="39" spans="1:102" s="150" customFormat="1" ht="12" x14ac:dyDescent="0.2">
      <c r="A39" s="146"/>
      <c r="B39" s="147" t="s">
        <v>47</v>
      </c>
      <c r="C39" s="148"/>
      <c r="D39" s="148"/>
      <c r="E39" s="149"/>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c r="BM39" s="148"/>
      <c r="BN39" s="148"/>
      <c r="BO39" s="148"/>
      <c r="BP39" s="148"/>
      <c r="BQ39" s="148"/>
      <c r="BR39" s="148"/>
      <c r="BS39" s="148"/>
      <c r="BT39" s="148"/>
      <c r="BU39" s="148"/>
      <c r="BV39" s="148"/>
      <c r="BW39" s="148"/>
      <c r="BX39" s="148"/>
      <c r="BY39" s="148"/>
      <c r="BZ39" s="148"/>
      <c r="CA39" s="148"/>
      <c r="CB39" s="148"/>
      <c r="CC39" s="148"/>
      <c r="CD39" s="148"/>
      <c r="CE39" s="148"/>
      <c r="CF39" s="148"/>
      <c r="CG39" s="148"/>
      <c r="CH39" s="148"/>
      <c r="CI39" s="148"/>
      <c r="CJ39" s="148"/>
      <c r="CK39" s="148"/>
      <c r="CL39" s="148"/>
      <c r="CM39" s="148"/>
      <c r="CN39" s="148"/>
      <c r="CO39" s="148"/>
      <c r="CP39" s="148"/>
      <c r="CQ39" s="148"/>
      <c r="CR39" s="148"/>
      <c r="CS39" s="148"/>
      <c r="CT39" s="148"/>
      <c r="CU39" s="148"/>
      <c r="CV39" s="148"/>
      <c r="CW39" s="148"/>
    </row>
    <row r="40" spans="1:102" s="150" customFormat="1" ht="24" customHeight="1" x14ac:dyDescent="0.2">
      <c r="A40" s="146"/>
      <c r="B40" s="918"/>
      <c r="C40" s="918"/>
      <c r="D40" s="918"/>
      <c r="E40" s="918"/>
      <c r="F40" s="918"/>
      <c r="G40" s="918"/>
      <c r="H40" s="918"/>
      <c r="I40" s="918"/>
      <c r="J40" s="918"/>
      <c r="K40" s="374"/>
      <c r="L40" s="917"/>
      <c r="M40" s="917"/>
      <c r="N40" s="515"/>
      <c r="O40" s="515"/>
      <c r="P40" s="515"/>
      <c r="Q40" s="515"/>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148"/>
      <c r="BL40" s="148"/>
      <c r="BM40" s="148"/>
      <c r="BN40" s="148"/>
      <c r="BO40" s="148"/>
      <c r="BP40" s="148"/>
      <c r="BQ40" s="148"/>
      <c r="BR40" s="148"/>
      <c r="BS40" s="148"/>
      <c r="BT40" s="148"/>
      <c r="BU40" s="148"/>
      <c r="BV40" s="148"/>
      <c r="BW40" s="148"/>
      <c r="BX40" s="148"/>
      <c r="BY40" s="148"/>
      <c r="BZ40" s="148"/>
      <c r="CA40" s="148"/>
      <c r="CB40" s="148"/>
      <c r="CC40" s="148"/>
      <c r="CD40" s="148"/>
      <c r="CE40" s="148"/>
      <c r="CF40" s="148"/>
      <c r="CG40" s="148"/>
      <c r="CH40" s="148"/>
      <c r="CI40" s="148"/>
      <c r="CJ40" s="148"/>
      <c r="CK40" s="148"/>
      <c r="CL40" s="148"/>
      <c r="CM40" s="148"/>
      <c r="CN40" s="148"/>
      <c r="CO40" s="148"/>
      <c r="CP40" s="148"/>
      <c r="CQ40" s="148"/>
      <c r="CR40" s="148"/>
      <c r="CS40" s="148"/>
      <c r="CT40" s="148"/>
      <c r="CU40" s="148"/>
      <c r="CV40" s="148"/>
      <c r="CW40" s="148"/>
      <c r="CX40" s="148"/>
    </row>
    <row r="41" spans="1:102" s="150" customFormat="1" ht="15.75" customHeight="1" x14ac:dyDescent="0.2">
      <c r="A41" s="146"/>
      <c r="B41" s="147" t="s">
        <v>48</v>
      </c>
      <c r="C41" s="148"/>
      <c r="D41" s="148"/>
      <c r="E41" s="149"/>
      <c r="F41" s="148"/>
      <c r="G41" s="148"/>
      <c r="H41" s="148"/>
      <c r="I41" s="148"/>
      <c r="J41" s="148"/>
      <c r="K41" s="148"/>
      <c r="L41" s="147" t="s">
        <v>50</v>
      </c>
      <c r="M41" s="148"/>
      <c r="N41" s="148"/>
      <c r="O41" s="149"/>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48"/>
      <c r="BR41" s="148"/>
      <c r="BS41" s="148"/>
      <c r="BT41" s="148"/>
      <c r="BU41" s="148"/>
      <c r="BV41" s="148"/>
      <c r="BW41" s="148"/>
      <c r="BX41" s="148"/>
      <c r="BY41" s="148"/>
      <c r="BZ41" s="148"/>
      <c r="CA41" s="148"/>
      <c r="CB41" s="148"/>
      <c r="CC41" s="148"/>
      <c r="CD41" s="148"/>
      <c r="CE41" s="148"/>
      <c r="CF41" s="148"/>
      <c r="CG41" s="148"/>
      <c r="CH41" s="148"/>
      <c r="CI41" s="148"/>
      <c r="CJ41" s="148"/>
      <c r="CK41" s="148"/>
      <c r="CL41" s="148"/>
      <c r="CM41" s="148"/>
      <c r="CN41" s="148"/>
      <c r="CO41" s="148"/>
      <c r="CP41" s="148"/>
      <c r="CQ41" s="148"/>
      <c r="CR41" s="148"/>
      <c r="CS41" s="148"/>
      <c r="CT41" s="148"/>
      <c r="CU41" s="148"/>
      <c r="CV41" s="148"/>
      <c r="CW41" s="148"/>
      <c r="CX41" s="148"/>
    </row>
    <row r="42" spans="1:102" s="150" customFormat="1" ht="13.5" customHeight="1" x14ac:dyDescent="0.2">
      <c r="A42" s="146"/>
      <c r="B42" s="916"/>
      <c r="C42" s="916"/>
      <c r="D42" s="916"/>
      <c r="E42" s="916"/>
      <c r="F42" s="916"/>
      <c r="G42" s="916"/>
      <c r="H42" s="916"/>
      <c r="I42" s="916"/>
      <c r="J42" s="916"/>
      <c r="K42" s="151"/>
      <c r="L42" s="151"/>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48"/>
      <c r="BL42" s="148"/>
      <c r="BM42" s="148"/>
      <c r="BN42" s="148"/>
      <c r="BO42" s="148"/>
      <c r="BP42" s="148"/>
      <c r="BQ42" s="148"/>
      <c r="BR42" s="148"/>
      <c r="BS42" s="148"/>
      <c r="BT42" s="148"/>
      <c r="BU42" s="148"/>
      <c r="BV42" s="148"/>
      <c r="BW42" s="148"/>
      <c r="BX42" s="148"/>
      <c r="BY42" s="148"/>
      <c r="BZ42" s="148"/>
      <c r="CA42" s="148"/>
      <c r="CB42" s="148"/>
      <c r="CC42" s="148"/>
      <c r="CD42" s="148"/>
      <c r="CE42" s="148"/>
      <c r="CF42" s="148"/>
      <c r="CG42" s="148"/>
      <c r="CH42" s="148"/>
      <c r="CI42" s="148"/>
      <c r="CJ42" s="148"/>
      <c r="CK42" s="148"/>
      <c r="CL42" s="148"/>
      <c r="CM42" s="148"/>
      <c r="CN42" s="148"/>
      <c r="CO42" s="148"/>
      <c r="CP42" s="148"/>
      <c r="CQ42" s="148"/>
      <c r="CR42" s="148"/>
      <c r="CS42" s="148"/>
      <c r="CT42" s="148"/>
      <c r="CU42" s="148"/>
      <c r="CV42" s="148"/>
      <c r="CW42" s="148"/>
    </row>
    <row r="43" spans="1:102" s="150" customFormat="1" ht="12" x14ac:dyDescent="0.2">
      <c r="A43" s="146"/>
      <c r="B43" s="147" t="s">
        <v>49</v>
      </c>
      <c r="C43" s="148"/>
      <c r="D43" s="148"/>
      <c r="E43" s="149"/>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c r="BI43" s="148"/>
      <c r="BJ43" s="148"/>
      <c r="BK43" s="148"/>
      <c r="BL43" s="148"/>
      <c r="BM43" s="148"/>
      <c r="BN43" s="148"/>
      <c r="BO43" s="148"/>
      <c r="BP43" s="148"/>
      <c r="BQ43" s="148"/>
      <c r="BR43" s="148"/>
      <c r="BS43" s="148"/>
      <c r="BT43" s="148"/>
      <c r="BU43" s="148"/>
      <c r="BV43" s="148"/>
      <c r="BW43" s="148"/>
      <c r="BX43" s="148"/>
      <c r="BY43" s="148"/>
      <c r="BZ43" s="148"/>
      <c r="CA43" s="148"/>
      <c r="CB43" s="148"/>
      <c r="CC43" s="148"/>
      <c r="CD43" s="148"/>
      <c r="CE43" s="148"/>
      <c r="CF43" s="148"/>
      <c r="CG43" s="148"/>
      <c r="CH43" s="148"/>
      <c r="CI43" s="148"/>
      <c r="CJ43" s="148"/>
      <c r="CK43" s="148"/>
      <c r="CL43" s="148"/>
      <c r="CM43" s="148"/>
      <c r="CN43" s="148"/>
      <c r="CO43" s="148"/>
      <c r="CP43" s="148"/>
      <c r="CQ43" s="148"/>
      <c r="CR43" s="148"/>
      <c r="CS43" s="148"/>
      <c r="CT43" s="148"/>
      <c r="CU43" s="148"/>
      <c r="CV43" s="148"/>
      <c r="CW43" s="148"/>
    </row>
    <row r="44" spans="1:102" s="150" customFormat="1" ht="15" customHeight="1" x14ac:dyDescent="0.2">
      <c r="A44" s="146"/>
      <c r="H44" s="148"/>
      <c r="I44" s="148"/>
      <c r="J44" s="148"/>
      <c r="K44" s="151"/>
      <c r="L44" s="151"/>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c r="BF44" s="148"/>
      <c r="BG44" s="148"/>
      <c r="BH44" s="148"/>
      <c r="BI44" s="148"/>
      <c r="BJ44" s="148"/>
      <c r="BK44" s="148"/>
      <c r="BL44" s="148"/>
      <c r="BM44" s="148"/>
      <c r="BN44" s="148"/>
      <c r="BO44" s="148"/>
      <c r="BP44" s="148"/>
      <c r="BQ44" s="148"/>
      <c r="BR44" s="148"/>
      <c r="BS44" s="148"/>
      <c r="BT44" s="148"/>
      <c r="BU44" s="148"/>
      <c r="BV44" s="148"/>
      <c r="BW44" s="148"/>
      <c r="BX44" s="148"/>
      <c r="BY44" s="148"/>
      <c r="BZ44" s="148"/>
      <c r="CA44" s="148"/>
      <c r="CB44" s="148"/>
      <c r="CC44" s="148"/>
      <c r="CD44" s="148"/>
      <c r="CE44" s="148"/>
      <c r="CF44" s="148"/>
      <c r="CG44" s="148"/>
      <c r="CH44" s="148"/>
      <c r="CI44" s="148"/>
      <c r="CJ44" s="148"/>
      <c r="CK44" s="148"/>
      <c r="CL44" s="148"/>
      <c r="CM44" s="148"/>
      <c r="CN44" s="148"/>
      <c r="CO44" s="148"/>
      <c r="CP44" s="148"/>
      <c r="CQ44" s="148"/>
      <c r="CR44" s="148"/>
      <c r="CS44" s="148"/>
      <c r="CT44" s="148"/>
      <c r="CU44" s="148"/>
      <c r="CV44" s="148"/>
      <c r="CW44" s="148"/>
    </row>
    <row r="45" spans="1:102" s="150" customFormat="1" ht="12" x14ac:dyDescent="0.2">
      <c r="A45" s="146"/>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148"/>
      <c r="BI45" s="148"/>
      <c r="BJ45" s="148"/>
      <c r="BK45" s="148"/>
      <c r="BL45" s="148"/>
      <c r="BM45" s="148"/>
      <c r="BN45" s="148"/>
      <c r="BO45" s="148"/>
      <c r="BP45" s="148"/>
      <c r="BQ45" s="148"/>
      <c r="BR45" s="148"/>
      <c r="BS45" s="148"/>
      <c r="BT45" s="148"/>
      <c r="BU45" s="148"/>
      <c r="BV45" s="148"/>
      <c r="BW45" s="148"/>
      <c r="BX45" s="148"/>
      <c r="BY45" s="148"/>
      <c r="BZ45" s="148"/>
      <c r="CA45" s="148"/>
      <c r="CB45" s="148"/>
      <c r="CC45" s="148"/>
      <c r="CD45" s="148"/>
      <c r="CE45" s="148"/>
      <c r="CF45" s="148"/>
      <c r="CG45" s="148"/>
      <c r="CH45" s="148"/>
      <c r="CI45" s="148"/>
      <c r="CJ45" s="148"/>
      <c r="CK45" s="148"/>
      <c r="CL45" s="148"/>
      <c r="CM45" s="148"/>
      <c r="CN45" s="148"/>
      <c r="CO45" s="148"/>
      <c r="CP45" s="148"/>
      <c r="CQ45" s="148"/>
      <c r="CR45" s="148"/>
      <c r="CS45" s="148"/>
      <c r="CT45" s="148"/>
      <c r="CU45" s="148"/>
      <c r="CV45" s="148"/>
      <c r="CW45" s="148"/>
    </row>
    <row r="46" spans="1:102" s="139" customFormat="1" ht="10.5" customHeight="1" x14ac:dyDescent="0.2">
      <c r="A46" s="132"/>
    </row>
  </sheetData>
  <sheetProtection algorithmName="SHA-512" hashValue="RsLJByYNSr11f+4cN5TR+24YWkSdpXdSwokPMjvL0zX0KsMeB+UA1SCMeAv+vib7OFATYSf4HK5JpWaAKzPLgg==" saltValue="jFwGUUli5WfDJ348AcpsAw==" spinCount="100000" sheet="1" objects="1" scenarios="1"/>
  <mergeCells count="44">
    <mergeCell ref="B20:C20"/>
    <mergeCell ref="B24:C24"/>
    <mergeCell ref="K20:M20"/>
    <mergeCell ref="K7:M7"/>
    <mergeCell ref="F7:H7"/>
    <mergeCell ref="B21:C21"/>
    <mergeCell ref="K21:M21"/>
    <mergeCell ref="B9:E9"/>
    <mergeCell ref="B10:E10"/>
    <mergeCell ref="F10:G10"/>
    <mergeCell ref="H10:I10"/>
    <mergeCell ref="K12:M18"/>
    <mergeCell ref="F5:H5"/>
    <mergeCell ref="F6:H6"/>
    <mergeCell ref="I5:J5"/>
    <mergeCell ref="K5:L5"/>
    <mergeCell ref="J10:L10"/>
    <mergeCell ref="B42:J42"/>
    <mergeCell ref="B34:M34"/>
    <mergeCell ref="B35:M35"/>
    <mergeCell ref="L40:M40"/>
    <mergeCell ref="B40:J40"/>
    <mergeCell ref="B33:M33"/>
    <mergeCell ref="N33:X33"/>
    <mergeCell ref="B38:J38"/>
    <mergeCell ref="B31:M31"/>
    <mergeCell ref="B32:M32"/>
    <mergeCell ref="N32:X32"/>
    <mergeCell ref="A1:M2"/>
    <mergeCell ref="C26:M26"/>
    <mergeCell ref="B27:M27"/>
    <mergeCell ref="B28:L28"/>
    <mergeCell ref="B30:M30"/>
    <mergeCell ref="B22:C22"/>
    <mergeCell ref="K22:M22"/>
    <mergeCell ref="K24:M24"/>
    <mergeCell ref="E24:J24"/>
    <mergeCell ref="B3:M3"/>
    <mergeCell ref="A4:L4"/>
    <mergeCell ref="B19:C19"/>
    <mergeCell ref="B12:C18"/>
    <mergeCell ref="F9:G9"/>
    <mergeCell ref="H9:I9"/>
    <mergeCell ref="J9:L9"/>
  </mergeCells>
  <dataValidations count="3">
    <dataValidation type="list" allowBlank="1" showInputMessage="1" showErrorMessage="1" sqref="IT12 SP12 ACL12 AMH12 AWD12 BFZ12 BPV12 BZR12 CJN12 CTJ12 DDF12 DNB12 DWX12 EGT12 EQP12 FAL12 FKH12 FUD12 GDZ12 GNV12 GXR12 HHN12 HRJ12 IBF12 ILB12 IUX12 JET12 JOP12 JYL12 KIH12 KSD12 LBZ12 LLV12 LVR12 MFN12 MPJ12 MZF12 NJB12 NSX12 OCT12 OMP12 OWL12 PGH12 PQD12 PZZ12 QJV12 QTR12 RDN12 RNJ12 RXF12 SHB12 SQX12 TAT12 TKP12 TUL12 UEH12 UOD12 UXZ12 VHV12 VRR12 WBN12 WLJ12 WVF12 C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C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C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C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C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C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C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C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C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C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C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C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C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C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C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C65549:C65561 IX65549:IX65561 ST65549:ST65561 ACP65549:ACP65561 AML65549:AML65561 AWH65549:AWH65561 BGD65549:BGD65561 BPZ65549:BPZ65561 BZV65549:BZV65561 CJR65549:CJR65561 CTN65549:CTN65561 DDJ65549:DDJ65561 DNF65549:DNF65561 DXB65549:DXB65561 EGX65549:EGX65561 EQT65549:EQT65561 FAP65549:FAP65561 FKL65549:FKL65561 FUH65549:FUH65561 GED65549:GED65561 GNZ65549:GNZ65561 GXV65549:GXV65561 HHR65549:HHR65561 HRN65549:HRN65561 IBJ65549:IBJ65561 ILF65549:ILF65561 IVB65549:IVB65561 JEX65549:JEX65561 JOT65549:JOT65561 JYP65549:JYP65561 KIL65549:KIL65561 KSH65549:KSH65561 LCD65549:LCD65561 LLZ65549:LLZ65561 LVV65549:LVV65561 MFR65549:MFR65561 MPN65549:MPN65561 MZJ65549:MZJ65561 NJF65549:NJF65561 NTB65549:NTB65561 OCX65549:OCX65561 OMT65549:OMT65561 OWP65549:OWP65561 PGL65549:PGL65561 PQH65549:PQH65561 QAD65549:QAD65561 QJZ65549:QJZ65561 QTV65549:QTV65561 RDR65549:RDR65561 RNN65549:RNN65561 RXJ65549:RXJ65561 SHF65549:SHF65561 SRB65549:SRB65561 TAX65549:TAX65561 TKT65549:TKT65561 TUP65549:TUP65561 UEL65549:UEL65561 UOH65549:UOH65561 UYD65549:UYD65561 VHZ65549:VHZ65561 VRV65549:VRV65561 WBR65549:WBR65561 WLN65549:WLN65561 WVJ65549:WVJ65561 C131085:C131097 IX131085:IX131097 ST131085:ST131097 ACP131085:ACP131097 AML131085:AML131097 AWH131085:AWH131097 BGD131085:BGD131097 BPZ131085:BPZ131097 BZV131085:BZV131097 CJR131085:CJR131097 CTN131085:CTN131097 DDJ131085:DDJ131097 DNF131085:DNF131097 DXB131085:DXB131097 EGX131085:EGX131097 EQT131085:EQT131097 FAP131085:FAP131097 FKL131085:FKL131097 FUH131085:FUH131097 GED131085:GED131097 GNZ131085:GNZ131097 GXV131085:GXV131097 HHR131085:HHR131097 HRN131085:HRN131097 IBJ131085:IBJ131097 ILF131085:ILF131097 IVB131085:IVB131097 JEX131085:JEX131097 JOT131085:JOT131097 JYP131085:JYP131097 KIL131085:KIL131097 KSH131085:KSH131097 LCD131085:LCD131097 LLZ131085:LLZ131097 LVV131085:LVV131097 MFR131085:MFR131097 MPN131085:MPN131097 MZJ131085:MZJ131097 NJF131085:NJF131097 NTB131085:NTB131097 OCX131085:OCX131097 OMT131085:OMT131097 OWP131085:OWP131097 PGL131085:PGL131097 PQH131085:PQH131097 QAD131085:QAD131097 QJZ131085:QJZ131097 QTV131085:QTV131097 RDR131085:RDR131097 RNN131085:RNN131097 RXJ131085:RXJ131097 SHF131085:SHF131097 SRB131085:SRB131097 TAX131085:TAX131097 TKT131085:TKT131097 TUP131085:TUP131097 UEL131085:UEL131097 UOH131085:UOH131097 UYD131085:UYD131097 VHZ131085:VHZ131097 VRV131085:VRV131097 WBR131085:WBR131097 WLN131085:WLN131097 WVJ131085:WVJ131097 C196621:C196633 IX196621:IX196633 ST196621:ST196633 ACP196621:ACP196633 AML196621:AML196633 AWH196621:AWH196633 BGD196621:BGD196633 BPZ196621:BPZ196633 BZV196621:BZV196633 CJR196621:CJR196633 CTN196621:CTN196633 DDJ196621:DDJ196633 DNF196621:DNF196633 DXB196621:DXB196633 EGX196621:EGX196633 EQT196621:EQT196633 FAP196621:FAP196633 FKL196621:FKL196633 FUH196621:FUH196633 GED196621:GED196633 GNZ196621:GNZ196633 GXV196621:GXV196633 HHR196621:HHR196633 HRN196621:HRN196633 IBJ196621:IBJ196633 ILF196621:ILF196633 IVB196621:IVB196633 JEX196621:JEX196633 JOT196621:JOT196633 JYP196621:JYP196633 KIL196621:KIL196633 KSH196621:KSH196633 LCD196621:LCD196633 LLZ196621:LLZ196633 LVV196621:LVV196633 MFR196621:MFR196633 MPN196621:MPN196633 MZJ196621:MZJ196633 NJF196621:NJF196633 NTB196621:NTB196633 OCX196621:OCX196633 OMT196621:OMT196633 OWP196621:OWP196633 PGL196621:PGL196633 PQH196621:PQH196633 QAD196621:QAD196633 QJZ196621:QJZ196633 QTV196621:QTV196633 RDR196621:RDR196633 RNN196621:RNN196633 RXJ196621:RXJ196633 SHF196621:SHF196633 SRB196621:SRB196633 TAX196621:TAX196633 TKT196621:TKT196633 TUP196621:TUP196633 UEL196621:UEL196633 UOH196621:UOH196633 UYD196621:UYD196633 VHZ196621:VHZ196633 VRV196621:VRV196633 WBR196621:WBR196633 WLN196621:WLN196633 WVJ196621:WVJ196633 C262157:C262169 IX262157:IX262169 ST262157:ST262169 ACP262157:ACP262169 AML262157:AML262169 AWH262157:AWH262169 BGD262157:BGD262169 BPZ262157:BPZ262169 BZV262157:BZV262169 CJR262157:CJR262169 CTN262157:CTN262169 DDJ262157:DDJ262169 DNF262157:DNF262169 DXB262157:DXB262169 EGX262157:EGX262169 EQT262157:EQT262169 FAP262157:FAP262169 FKL262157:FKL262169 FUH262157:FUH262169 GED262157:GED262169 GNZ262157:GNZ262169 GXV262157:GXV262169 HHR262157:HHR262169 HRN262157:HRN262169 IBJ262157:IBJ262169 ILF262157:ILF262169 IVB262157:IVB262169 JEX262157:JEX262169 JOT262157:JOT262169 JYP262157:JYP262169 KIL262157:KIL262169 KSH262157:KSH262169 LCD262157:LCD262169 LLZ262157:LLZ262169 LVV262157:LVV262169 MFR262157:MFR262169 MPN262157:MPN262169 MZJ262157:MZJ262169 NJF262157:NJF262169 NTB262157:NTB262169 OCX262157:OCX262169 OMT262157:OMT262169 OWP262157:OWP262169 PGL262157:PGL262169 PQH262157:PQH262169 QAD262157:QAD262169 QJZ262157:QJZ262169 QTV262157:QTV262169 RDR262157:RDR262169 RNN262157:RNN262169 RXJ262157:RXJ262169 SHF262157:SHF262169 SRB262157:SRB262169 TAX262157:TAX262169 TKT262157:TKT262169 TUP262157:TUP262169 UEL262157:UEL262169 UOH262157:UOH262169 UYD262157:UYD262169 VHZ262157:VHZ262169 VRV262157:VRV262169 WBR262157:WBR262169 WLN262157:WLN262169 WVJ262157:WVJ262169 C327693:C327705 IX327693:IX327705 ST327693:ST327705 ACP327693:ACP327705 AML327693:AML327705 AWH327693:AWH327705 BGD327693:BGD327705 BPZ327693:BPZ327705 BZV327693:BZV327705 CJR327693:CJR327705 CTN327693:CTN327705 DDJ327693:DDJ327705 DNF327693:DNF327705 DXB327693:DXB327705 EGX327693:EGX327705 EQT327693:EQT327705 FAP327693:FAP327705 FKL327693:FKL327705 FUH327693:FUH327705 GED327693:GED327705 GNZ327693:GNZ327705 GXV327693:GXV327705 HHR327693:HHR327705 HRN327693:HRN327705 IBJ327693:IBJ327705 ILF327693:ILF327705 IVB327693:IVB327705 JEX327693:JEX327705 JOT327693:JOT327705 JYP327693:JYP327705 KIL327693:KIL327705 KSH327693:KSH327705 LCD327693:LCD327705 LLZ327693:LLZ327705 LVV327693:LVV327705 MFR327693:MFR327705 MPN327693:MPN327705 MZJ327693:MZJ327705 NJF327693:NJF327705 NTB327693:NTB327705 OCX327693:OCX327705 OMT327693:OMT327705 OWP327693:OWP327705 PGL327693:PGL327705 PQH327693:PQH327705 QAD327693:QAD327705 QJZ327693:QJZ327705 QTV327693:QTV327705 RDR327693:RDR327705 RNN327693:RNN327705 RXJ327693:RXJ327705 SHF327693:SHF327705 SRB327693:SRB327705 TAX327693:TAX327705 TKT327693:TKT327705 TUP327693:TUP327705 UEL327693:UEL327705 UOH327693:UOH327705 UYD327693:UYD327705 VHZ327693:VHZ327705 VRV327693:VRV327705 WBR327693:WBR327705 WLN327693:WLN327705 WVJ327693:WVJ327705 C393229:C393241 IX393229:IX393241 ST393229:ST393241 ACP393229:ACP393241 AML393229:AML393241 AWH393229:AWH393241 BGD393229:BGD393241 BPZ393229:BPZ393241 BZV393229:BZV393241 CJR393229:CJR393241 CTN393229:CTN393241 DDJ393229:DDJ393241 DNF393229:DNF393241 DXB393229:DXB393241 EGX393229:EGX393241 EQT393229:EQT393241 FAP393229:FAP393241 FKL393229:FKL393241 FUH393229:FUH393241 GED393229:GED393241 GNZ393229:GNZ393241 GXV393229:GXV393241 HHR393229:HHR393241 HRN393229:HRN393241 IBJ393229:IBJ393241 ILF393229:ILF393241 IVB393229:IVB393241 JEX393229:JEX393241 JOT393229:JOT393241 JYP393229:JYP393241 KIL393229:KIL393241 KSH393229:KSH393241 LCD393229:LCD393241 LLZ393229:LLZ393241 LVV393229:LVV393241 MFR393229:MFR393241 MPN393229:MPN393241 MZJ393229:MZJ393241 NJF393229:NJF393241 NTB393229:NTB393241 OCX393229:OCX393241 OMT393229:OMT393241 OWP393229:OWP393241 PGL393229:PGL393241 PQH393229:PQH393241 QAD393229:QAD393241 QJZ393229:QJZ393241 QTV393229:QTV393241 RDR393229:RDR393241 RNN393229:RNN393241 RXJ393229:RXJ393241 SHF393229:SHF393241 SRB393229:SRB393241 TAX393229:TAX393241 TKT393229:TKT393241 TUP393229:TUP393241 UEL393229:UEL393241 UOH393229:UOH393241 UYD393229:UYD393241 VHZ393229:VHZ393241 VRV393229:VRV393241 WBR393229:WBR393241 WLN393229:WLN393241 WVJ393229:WVJ393241 C458765:C458777 IX458765:IX458777 ST458765:ST458777 ACP458765:ACP458777 AML458765:AML458777 AWH458765:AWH458777 BGD458765:BGD458777 BPZ458765:BPZ458777 BZV458765:BZV458777 CJR458765:CJR458777 CTN458765:CTN458777 DDJ458765:DDJ458777 DNF458765:DNF458777 DXB458765:DXB458777 EGX458765:EGX458777 EQT458765:EQT458777 FAP458765:FAP458777 FKL458765:FKL458777 FUH458765:FUH458777 GED458765:GED458777 GNZ458765:GNZ458777 GXV458765:GXV458777 HHR458765:HHR458777 HRN458765:HRN458777 IBJ458765:IBJ458777 ILF458765:ILF458777 IVB458765:IVB458777 JEX458765:JEX458777 JOT458765:JOT458777 JYP458765:JYP458777 KIL458765:KIL458777 KSH458765:KSH458777 LCD458765:LCD458777 LLZ458765:LLZ458777 LVV458765:LVV458777 MFR458765:MFR458777 MPN458765:MPN458777 MZJ458765:MZJ458777 NJF458765:NJF458777 NTB458765:NTB458777 OCX458765:OCX458777 OMT458765:OMT458777 OWP458765:OWP458777 PGL458765:PGL458777 PQH458765:PQH458777 QAD458765:QAD458777 QJZ458765:QJZ458777 QTV458765:QTV458777 RDR458765:RDR458777 RNN458765:RNN458777 RXJ458765:RXJ458777 SHF458765:SHF458777 SRB458765:SRB458777 TAX458765:TAX458777 TKT458765:TKT458777 TUP458765:TUP458777 UEL458765:UEL458777 UOH458765:UOH458777 UYD458765:UYD458777 VHZ458765:VHZ458777 VRV458765:VRV458777 WBR458765:WBR458777 WLN458765:WLN458777 WVJ458765:WVJ458777 C524301:C524313 IX524301:IX524313 ST524301:ST524313 ACP524301:ACP524313 AML524301:AML524313 AWH524301:AWH524313 BGD524301:BGD524313 BPZ524301:BPZ524313 BZV524301:BZV524313 CJR524301:CJR524313 CTN524301:CTN524313 DDJ524301:DDJ524313 DNF524301:DNF524313 DXB524301:DXB524313 EGX524301:EGX524313 EQT524301:EQT524313 FAP524301:FAP524313 FKL524301:FKL524313 FUH524301:FUH524313 GED524301:GED524313 GNZ524301:GNZ524313 GXV524301:GXV524313 HHR524301:HHR524313 HRN524301:HRN524313 IBJ524301:IBJ524313 ILF524301:ILF524313 IVB524301:IVB524313 JEX524301:JEX524313 JOT524301:JOT524313 JYP524301:JYP524313 KIL524301:KIL524313 KSH524301:KSH524313 LCD524301:LCD524313 LLZ524301:LLZ524313 LVV524301:LVV524313 MFR524301:MFR524313 MPN524301:MPN524313 MZJ524301:MZJ524313 NJF524301:NJF524313 NTB524301:NTB524313 OCX524301:OCX524313 OMT524301:OMT524313 OWP524301:OWP524313 PGL524301:PGL524313 PQH524301:PQH524313 QAD524301:QAD524313 QJZ524301:QJZ524313 QTV524301:QTV524313 RDR524301:RDR524313 RNN524301:RNN524313 RXJ524301:RXJ524313 SHF524301:SHF524313 SRB524301:SRB524313 TAX524301:TAX524313 TKT524301:TKT524313 TUP524301:TUP524313 UEL524301:UEL524313 UOH524301:UOH524313 UYD524301:UYD524313 VHZ524301:VHZ524313 VRV524301:VRV524313 WBR524301:WBR524313 WLN524301:WLN524313 WVJ524301:WVJ524313 C589837:C589849 IX589837:IX589849 ST589837:ST589849 ACP589837:ACP589849 AML589837:AML589849 AWH589837:AWH589849 BGD589837:BGD589849 BPZ589837:BPZ589849 BZV589837:BZV589849 CJR589837:CJR589849 CTN589837:CTN589849 DDJ589837:DDJ589849 DNF589837:DNF589849 DXB589837:DXB589849 EGX589837:EGX589849 EQT589837:EQT589849 FAP589837:FAP589849 FKL589837:FKL589849 FUH589837:FUH589849 GED589837:GED589849 GNZ589837:GNZ589849 GXV589837:GXV589849 HHR589837:HHR589849 HRN589837:HRN589849 IBJ589837:IBJ589849 ILF589837:ILF589849 IVB589837:IVB589849 JEX589837:JEX589849 JOT589837:JOT589849 JYP589837:JYP589849 KIL589837:KIL589849 KSH589837:KSH589849 LCD589837:LCD589849 LLZ589837:LLZ589849 LVV589837:LVV589849 MFR589837:MFR589849 MPN589837:MPN589849 MZJ589837:MZJ589849 NJF589837:NJF589849 NTB589837:NTB589849 OCX589837:OCX589849 OMT589837:OMT589849 OWP589837:OWP589849 PGL589837:PGL589849 PQH589837:PQH589849 QAD589837:QAD589849 QJZ589837:QJZ589849 QTV589837:QTV589849 RDR589837:RDR589849 RNN589837:RNN589849 RXJ589837:RXJ589849 SHF589837:SHF589849 SRB589837:SRB589849 TAX589837:TAX589849 TKT589837:TKT589849 TUP589837:TUP589849 UEL589837:UEL589849 UOH589837:UOH589849 UYD589837:UYD589849 VHZ589837:VHZ589849 VRV589837:VRV589849 WBR589837:WBR589849 WLN589837:WLN589849 WVJ589837:WVJ589849 C655373:C655385 IX655373:IX655385 ST655373:ST655385 ACP655373:ACP655385 AML655373:AML655385 AWH655373:AWH655385 BGD655373:BGD655385 BPZ655373:BPZ655385 BZV655373:BZV655385 CJR655373:CJR655385 CTN655373:CTN655385 DDJ655373:DDJ655385 DNF655373:DNF655385 DXB655373:DXB655385 EGX655373:EGX655385 EQT655373:EQT655385 FAP655373:FAP655385 FKL655373:FKL655385 FUH655373:FUH655385 GED655373:GED655385 GNZ655373:GNZ655385 GXV655373:GXV655385 HHR655373:HHR655385 HRN655373:HRN655385 IBJ655373:IBJ655385 ILF655373:ILF655385 IVB655373:IVB655385 JEX655373:JEX655385 JOT655373:JOT655385 JYP655373:JYP655385 KIL655373:KIL655385 KSH655373:KSH655385 LCD655373:LCD655385 LLZ655373:LLZ655385 LVV655373:LVV655385 MFR655373:MFR655385 MPN655373:MPN655385 MZJ655373:MZJ655385 NJF655373:NJF655385 NTB655373:NTB655385 OCX655373:OCX655385 OMT655373:OMT655385 OWP655373:OWP655385 PGL655373:PGL655385 PQH655373:PQH655385 QAD655373:QAD655385 QJZ655373:QJZ655385 QTV655373:QTV655385 RDR655373:RDR655385 RNN655373:RNN655385 RXJ655373:RXJ655385 SHF655373:SHF655385 SRB655373:SRB655385 TAX655373:TAX655385 TKT655373:TKT655385 TUP655373:TUP655385 UEL655373:UEL655385 UOH655373:UOH655385 UYD655373:UYD655385 VHZ655373:VHZ655385 VRV655373:VRV655385 WBR655373:WBR655385 WLN655373:WLN655385 WVJ655373:WVJ655385 C720909:C720921 IX720909:IX720921 ST720909:ST720921 ACP720909:ACP720921 AML720909:AML720921 AWH720909:AWH720921 BGD720909:BGD720921 BPZ720909:BPZ720921 BZV720909:BZV720921 CJR720909:CJR720921 CTN720909:CTN720921 DDJ720909:DDJ720921 DNF720909:DNF720921 DXB720909:DXB720921 EGX720909:EGX720921 EQT720909:EQT720921 FAP720909:FAP720921 FKL720909:FKL720921 FUH720909:FUH720921 GED720909:GED720921 GNZ720909:GNZ720921 GXV720909:GXV720921 HHR720909:HHR720921 HRN720909:HRN720921 IBJ720909:IBJ720921 ILF720909:ILF720921 IVB720909:IVB720921 JEX720909:JEX720921 JOT720909:JOT720921 JYP720909:JYP720921 KIL720909:KIL720921 KSH720909:KSH720921 LCD720909:LCD720921 LLZ720909:LLZ720921 LVV720909:LVV720921 MFR720909:MFR720921 MPN720909:MPN720921 MZJ720909:MZJ720921 NJF720909:NJF720921 NTB720909:NTB720921 OCX720909:OCX720921 OMT720909:OMT720921 OWP720909:OWP720921 PGL720909:PGL720921 PQH720909:PQH720921 QAD720909:QAD720921 QJZ720909:QJZ720921 QTV720909:QTV720921 RDR720909:RDR720921 RNN720909:RNN720921 RXJ720909:RXJ720921 SHF720909:SHF720921 SRB720909:SRB720921 TAX720909:TAX720921 TKT720909:TKT720921 TUP720909:TUP720921 UEL720909:UEL720921 UOH720909:UOH720921 UYD720909:UYD720921 VHZ720909:VHZ720921 VRV720909:VRV720921 WBR720909:WBR720921 WLN720909:WLN720921 WVJ720909:WVJ720921 C786445:C786457 IX786445:IX786457 ST786445:ST786457 ACP786445:ACP786457 AML786445:AML786457 AWH786445:AWH786457 BGD786445:BGD786457 BPZ786445:BPZ786457 BZV786445:BZV786457 CJR786445:CJR786457 CTN786445:CTN786457 DDJ786445:DDJ786457 DNF786445:DNF786457 DXB786445:DXB786457 EGX786445:EGX786457 EQT786445:EQT786457 FAP786445:FAP786457 FKL786445:FKL786457 FUH786445:FUH786457 GED786445:GED786457 GNZ786445:GNZ786457 GXV786445:GXV786457 HHR786445:HHR786457 HRN786445:HRN786457 IBJ786445:IBJ786457 ILF786445:ILF786457 IVB786445:IVB786457 JEX786445:JEX786457 JOT786445:JOT786457 JYP786445:JYP786457 KIL786445:KIL786457 KSH786445:KSH786457 LCD786445:LCD786457 LLZ786445:LLZ786457 LVV786445:LVV786457 MFR786445:MFR786457 MPN786445:MPN786457 MZJ786445:MZJ786457 NJF786445:NJF786457 NTB786445:NTB786457 OCX786445:OCX786457 OMT786445:OMT786457 OWP786445:OWP786457 PGL786445:PGL786457 PQH786445:PQH786457 QAD786445:QAD786457 QJZ786445:QJZ786457 QTV786445:QTV786457 RDR786445:RDR786457 RNN786445:RNN786457 RXJ786445:RXJ786457 SHF786445:SHF786457 SRB786445:SRB786457 TAX786445:TAX786457 TKT786445:TKT786457 TUP786445:TUP786457 UEL786445:UEL786457 UOH786445:UOH786457 UYD786445:UYD786457 VHZ786445:VHZ786457 VRV786445:VRV786457 WBR786445:WBR786457 WLN786445:WLN786457 WVJ786445:WVJ786457 C851981:C851993 IX851981:IX851993 ST851981:ST851993 ACP851981:ACP851993 AML851981:AML851993 AWH851981:AWH851993 BGD851981:BGD851993 BPZ851981:BPZ851993 BZV851981:BZV851993 CJR851981:CJR851993 CTN851981:CTN851993 DDJ851981:DDJ851993 DNF851981:DNF851993 DXB851981:DXB851993 EGX851981:EGX851993 EQT851981:EQT851993 FAP851981:FAP851993 FKL851981:FKL851993 FUH851981:FUH851993 GED851981:GED851993 GNZ851981:GNZ851993 GXV851981:GXV851993 HHR851981:HHR851993 HRN851981:HRN851993 IBJ851981:IBJ851993 ILF851981:ILF851993 IVB851981:IVB851993 JEX851981:JEX851993 JOT851981:JOT851993 JYP851981:JYP851993 KIL851981:KIL851993 KSH851981:KSH851993 LCD851981:LCD851993 LLZ851981:LLZ851993 LVV851981:LVV851993 MFR851981:MFR851993 MPN851981:MPN851993 MZJ851981:MZJ851993 NJF851981:NJF851993 NTB851981:NTB851993 OCX851981:OCX851993 OMT851981:OMT851993 OWP851981:OWP851993 PGL851981:PGL851993 PQH851981:PQH851993 QAD851981:QAD851993 QJZ851981:QJZ851993 QTV851981:QTV851993 RDR851981:RDR851993 RNN851981:RNN851993 RXJ851981:RXJ851993 SHF851981:SHF851993 SRB851981:SRB851993 TAX851981:TAX851993 TKT851981:TKT851993 TUP851981:TUP851993 UEL851981:UEL851993 UOH851981:UOH851993 UYD851981:UYD851993 VHZ851981:VHZ851993 VRV851981:VRV851993 WBR851981:WBR851993 WLN851981:WLN851993 WVJ851981:WVJ851993 C917517:C917529 IX917517:IX917529 ST917517:ST917529 ACP917517:ACP917529 AML917517:AML917529 AWH917517:AWH917529 BGD917517:BGD917529 BPZ917517:BPZ917529 BZV917517:BZV917529 CJR917517:CJR917529 CTN917517:CTN917529 DDJ917517:DDJ917529 DNF917517:DNF917529 DXB917517:DXB917529 EGX917517:EGX917529 EQT917517:EQT917529 FAP917517:FAP917529 FKL917517:FKL917529 FUH917517:FUH917529 GED917517:GED917529 GNZ917517:GNZ917529 GXV917517:GXV917529 HHR917517:HHR917529 HRN917517:HRN917529 IBJ917517:IBJ917529 ILF917517:ILF917529 IVB917517:IVB917529 JEX917517:JEX917529 JOT917517:JOT917529 JYP917517:JYP917529 KIL917517:KIL917529 KSH917517:KSH917529 LCD917517:LCD917529 LLZ917517:LLZ917529 LVV917517:LVV917529 MFR917517:MFR917529 MPN917517:MPN917529 MZJ917517:MZJ917529 NJF917517:NJF917529 NTB917517:NTB917529 OCX917517:OCX917529 OMT917517:OMT917529 OWP917517:OWP917529 PGL917517:PGL917529 PQH917517:PQH917529 QAD917517:QAD917529 QJZ917517:QJZ917529 QTV917517:QTV917529 RDR917517:RDR917529 RNN917517:RNN917529 RXJ917517:RXJ917529 SHF917517:SHF917529 SRB917517:SRB917529 TAX917517:TAX917529 TKT917517:TKT917529 TUP917517:TUP917529 UEL917517:UEL917529 UOH917517:UOH917529 UYD917517:UYD917529 VHZ917517:VHZ917529 VRV917517:VRV917529 WBR917517:WBR917529 WLN917517:WLN917529 WVJ917517:WVJ917529 C983053:C983065 IX983053:IX983065 ST983053:ST983065 ACP983053:ACP983065 AML983053:AML983065 AWH983053:AWH983065 BGD983053:BGD983065 BPZ983053:BPZ983065 BZV983053:BZV983065 CJR983053:CJR983065 CTN983053:CTN983065 DDJ983053:DDJ983065 DNF983053:DNF983065 DXB983053:DXB983065 EGX983053:EGX983065 EQT983053:EQT983065 FAP983053:FAP983065 FKL983053:FKL983065 FUH983053:FUH983065 GED983053:GED983065 GNZ983053:GNZ983065 GXV983053:GXV983065 HHR983053:HHR983065 HRN983053:HRN983065 IBJ983053:IBJ983065 ILF983053:ILF983065 IVB983053:IVB983065 JEX983053:JEX983065 JOT983053:JOT983065 JYP983053:JYP983065 KIL983053:KIL983065 KSH983053:KSH983065 LCD983053:LCD983065 LLZ983053:LLZ983065 LVV983053:LVV983065 MFR983053:MFR983065 MPN983053:MPN983065 MZJ983053:MZJ983065 NJF983053:NJF983065 NTB983053:NTB983065 OCX983053:OCX983065 OMT983053:OMT983065 OWP983053:OWP983065 PGL983053:PGL983065 PQH983053:PQH983065 QAD983053:QAD983065 QJZ983053:QJZ983065 QTV983053:QTV983065 RDR983053:RDR983065 RNN983053:RNN983065 RXJ983053:RXJ983065 SHF983053:SHF983065 SRB983053:SRB983065 TAX983053:TAX983065 TKT983053:TKT983065 TUP983053:TUP983065 UEL983053:UEL983065 UOH983053:UOH983065 UYD983053:UYD983065 VHZ983053:VHZ983065 VRV983053:VRV983065 WBR983053:WBR983065 WLN983053:WLN983065 WVJ983053:WVJ983065 ACL24 AMH24 AWD24 BFZ24 BPV24 BZR24 CJN24 CTJ24 DDF24 DNB24 DWX24 EGT24 EQP24 FAL24 FKH24 FUD24 GDZ24 GNV24 GXR24 HHN24 HRJ24 IBF24 ILB24 IUX24 JET24 JOP24 JYL24 KIH24 KSD24 LBZ24 LLV24 LVR24 MFN24 MPJ24 MZF24 NJB24 NSX24 OCT24 OMP24 OWL24 PGH24 PQD24 PZZ24 QJV24 QTR24 RDN24 RNJ24 RXF24 SHB24 SQX24 TAT24 TKP24 TUL24 UEH24 UOD24 UXZ24 VHV24 VRR24 WBN24 WLJ24 WVF24 IT24 SP24 SP19:SP22 ACL19:ACL22 AMH19:AMH22 AWD19:AWD22 BFZ19:BFZ22 BPV19:BPV22 BZR19:BZR22 CJN19:CJN22 CTJ19:CTJ22 DDF19:DDF22 DNB19:DNB22 DWX19:DWX22 EGT19:EGT22 EQP19:EQP22 FAL19:FAL22 FKH19:FKH22 FUD19:FUD22 GDZ19:GDZ22 GNV19:GNV22 GXR19:GXR22 HHN19:HHN22 HRJ19:HRJ22 IBF19:IBF22 ILB19:ILB22 IUX19:IUX22 JET19:JET22 JOP19:JOP22 JYL19:JYL22 KIH19:KIH22 KSD19:KSD22 LBZ19:LBZ22 LLV19:LLV22 LVR19:LVR22 MFN19:MFN22 MPJ19:MPJ22 MZF19:MZF22 NJB19:NJB22 NSX19:NSX22 OCT19:OCT22 OMP19:OMP22 OWL19:OWL22 PGH19:PGH22 PQD19:PQD22 PZZ19:PZZ22 QJV19:QJV22 QTR19:QTR22 RDN19:RDN22 RNJ19:RNJ22 RXF19:RXF22 SHB19:SHB22 SQX19:SQX22 TAT19:TAT22 TKP19:TKP22 TUL19:TUL22 UEH19:UEH22 UOD19:UOD22 UXZ19:UXZ22 VHV19:VHV22 VRR19:VRR22 WBN19:WBN22 WLJ19:WLJ22 WVF19:WVF22 IT19:IT22" xr:uid="{00000000-0002-0000-0300-000000000000}">
      <formula1>"Attached, Previously Submitted, Not Applicable, SEE NOTES BELOW"</formula1>
    </dataValidation>
    <dataValidation type="list" allowBlank="1" showInputMessage="1" showErrorMessage="1" sqref="B12:C22" xr:uid="{00000000-0002-0000-0300-000001000000}">
      <formula1>"Attached, Previously Submitted, SEE NOTES BELOW"</formula1>
    </dataValidation>
    <dataValidation type="list" allowBlank="1" showInputMessage="1" showErrorMessage="1" sqref="B24:C24" xr:uid="{739BBBBA-1940-4542-A4F1-DD0EA70FBFF3}">
      <formula1>"Ready to Submit, Not Ready to Submit, See Notes Below"</formula1>
    </dataValidation>
  </dataValidations>
  <hyperlinks>
    <hyperlink ref="K20" r:id="rId1" xr:uid="{00000000-0004-0000-0300-000000000000}"/>
  </hyperlinks>
  <printOptions horizontalCentered="1"/>
  <pageMargins left="0.25" right="0.25" top="0.75" bottom="0.75" header="0.3" footer="0.3"/>
  <pageSetup scale="83" orientation="portrait" r:id="rId2"/>
  <headerFooter>
    <oddFooter>&amp;L&amp;"-,Regular"&amp;9&amp;F
&amp;A&amp;R&amp;"Calibri,Regular"&amp;9Page &amp;P of &amp;N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DJ1918"/>
  <sheetViews>
    <sheetView topLeftCell="A2" zoomScale="130" zoomScaleNormal="130" zoomScaleSheetLayoutView="100" workbookViewId="0">
      <selection activeCell="S6" sqref="S6:V6"/>
    </sheetView>
  </sheetViews>
  <sheetFormatPr defaultColWidth="8.7109375" defaultRowHeight="12.75" x14ac:dyDescent="0.2"/>
  <cols>
    <col min="1" max="1" width="1.42578125" style="157" customWidth="1"/>
    <col min="2" max="2" width="2.5703125" style="97" customWidth="1"/>
    <col min="3" max="3" width="7.28515625" style="184" customWidth="1"/>
    <col min="4" max="11" width="3.42578125" style="184" customWidth="1"/>
    <col min="12" max="13" width="4.5703125" style="184" customWidth="1"/>
    <col min="14" max="20" width="3.42578125" style="184" customWidth="1"/>
    <col min="21" max="21" width="3.5703125" style="184" customWidth="1"/>
    <col min="22" max="22" width="7.5703125" style="184" customWidth="1"/>
    <col min="23" max="23" width="3.5703125" style="97" customWidth="1"/>
    <col min="24" max="24" width="0.42578125" style="93" customWidth="1"/>
    <col min="25" max="26" width="8.7109375" style="93"/>
    <col min="27" max="28" width="20.5703125" style="93" customWidth="1"/>
    <col min="29" max="77" width="8.7109375" style="93"/>
    <col min="78" max="220" width="8.7109375" style="184"/>
    <col min="221" max="230" width="3.42578125" style="184" customWidth="1"/>
    <col min="231" max="231" width="4.42578125" style="184" customWidth="1"/>
    <col min="232" max="239" width="3.42578125" style="184" customWidth="1"/>
    <col min="240" max="240" width="3.5703125" style="184" customWidth="1"/>
    <col min="241" max="241" width="7.5703125" style="184" customWidth="1"/>
    <col min="242" max="242" width="3.42578125" style="184" customWidth="1"/>
    <col min="243" max="256" width="8.7109375" style="184"/>
    <col min="257" max="257" width="1.42578125" style="184" customWidth="1"/>
    <col min="258" max="258" width="2.5703125" style="184" customWidth="1"/>
    <col min="259" max="259" width="7.28515625" style="184" customWidth="1"/>
    <col min="260" max="267" width="3.42578125" style="184" customWidth="1"/>
    <col min="268" max="269" width="4.5703125" style="184" customWidth="1"/>
    <col min="270" max="276" width="3.42578125" style="184" customWidth="1"/>
    <col min="277" max="277" width="3.5703125" style="184" customWidth="1"/>
    <col min="278" max="278" width="7.5703125" style="184" customWidth="1"/>
    <col min="279" max="279" width="3.5703125" style="184" customWidth="1"/>
    <col min="280" max="280" width="0.42578125" style="184" customWidth="1"/>
    <col min="281" max="282" width="8.7109375" style="184"/>
    <col min="283" max="284" width="20.5703125" style="184" customWidth="1"/>
    <col min="285" max="476" width="8.7109375" style="184"/>
    <col min="477" max="486" width="3.42578125" style="184" customWidth="1"/>
    <col min="487" max="487" width="4.42578125" style="184" customWidth="1"/>
    <col min="488" max="495" width="3.42578125" style="184" customWidth="1"/>
    <col min="496" max="496" width="3.5703125" style="184" customWidth="1"/>
    <col min="497" max="497" width="7.5703125" style="184" customWidth="1"/>
    <col min="498" max="498" width="3.42578125" style="184" customWidth="1"/>
    <col min="499" max="512" width="8.7109375" style="184"/>
    <col min="513" max="513" width="1.42578125" style="184" customWidth="1"/>
    <col min="514" max="514" width="2.5703125" style="184" customWidth="1"/>
    <col min="515" max="515" width="7.28515625" style="184" customWidth="1"/>
    <col min="516" max="523" width="3.42578125" style="184" customWidth="1"/>
    <col min="524" max="525" width="4.5703125" style="184" customWidth="1"/>
    <col min="526" max="532" width="3.42578125" style="184" customWidth="1"/>
    <col min="533" max="533" width="3.5703125" style="184" customWidth="1"/>
    <col min="534" max="534" width="7.5703125" style="184" customWidth="1"/>
    <col min="535" max="535" width="3.5703125" style="184" customWidth="1"/>
    <col min="536" max="536" width="0.42578125" style="184" customWidth="1"/>
    <col min="537" max="538" width="8.7109375" style="184"/>
    <col min="539" max="540" width="20.5703125" style="184" customWidth="1"/>
    <col min="541" max="732" width="8.7109375" style="184"/>
    <col min="733" max="742" width="3.42578125" style="184" customWidth="1"/>
    <col min="743" max="743" width="4.42578125" style="184" customWidth="1"/>
    <col min="744" max="751" width="3.42578125" style="184" customWidth="1"/>
    <col min="752" max="752" width="3.5703125" style="184" customWidth="1"/>
    <col min="753" max="753" width="7.5703125" style="184" customWidth="1"/>
    <col min="754" max="754" width="3.42578125" style="184" customWidth="1"/>
    <col min="755" max="768" width="8.7109375" style="184"/>
    <col min="769" max="769" width="1.42578125" style="184" customWidth="1"/>
    <col min="770" max="770" width="2.5703125" style="184" customWidth="1"/>
    <col min="771" max="771" width="7.28515625" style="184" customWidth="1"/>
    <col min="772" max="779" width="3.42578125" style="184" customWidth="1"/>
    <col min="780" max="781" width="4.5703125" style="184" customWidth="1"/>
    <col min="782" max="788" width="3.42578125" style="184" customWidth="1"/>
    <col min="789" max="789" width="3.5703125" style="184" customWidth="1"/>
    <col min="790" max="790" width="7.5703125" style="184" customWidth="1"/>
    <col min="791" max="791" width="3.5703125" style="184" customWidth="1"/>
    <col min="792" max="792" width="0.42578125" style="184" customWidth="1"/>
    <col min="793" max="794" width="8.7109375" style="184"/>
    <col min="795" max="796" width="20.5703125" style="184" customWidth="1"/>
    <col min="797" max="988" width="8.7109375" style="184"/>
    <col min="989" max="998" width="3.42578125" style="184" customWidth="1"/>
    <col min="999" max="999" width="4.42578125" style="184" customWidth="1"/>
    <col min="1000" max="1007" width="3.42578125" style="184" customWidth="1"/>
    <col min="1008" max="1008" width="3.5703125" style="184" customWidth="1"/>
    <col min="1009" max="1009" width="7.5703125" style="184" customWidth="1"/>
    <col min="1010" max="1010" width="3.42578125" style="184" customWidth="1"/>
    <col min="1011" max="1024" width="8.7109375" style="184"/>
    <col min="1025" max="1025" width="1.42578125" style="184" customWidth="1"/>
    <col min="1026" max="1026" width="2.5703125" style="184" customWidth="1"/>
    <col min="1027" max="1027" width="7.28515625" style="184" customWidth="1"/>
    <col min="1028" max="1035" width="3.42578125" style="184" customWidth="1"/>
    <col min="1036" max="1037" width="4.5703125" style="184" customWidth="1"/>
    <col min="1038" max="1044" width="3.42578125" style="184" customWidth="1"/>
    <col min="1045" max="1045" width="3.5703125" style="184" customWidth="1"/>
    <col min="1046" max="1046" width="7.5703125" style="184" customWidth="1"/>
    <col min="1047" max="1047" width="3.5703125" style="184" customWidth="1"/>
    <col min="1048" max="1048" width="0.42578125" style="184" customWidth="1"/>
    <col min="1049" max="1050" width="8.7109375" style="184"/>
    <col min="1051" max="1052" width="20.5703125" style="184" customWidth="1"/>
    <col min="1053" max="1244" width="8.7109375" style="184"/>
    <col min="1245" max="1254" width="3.42578125" style="184" customWidth="1"/>
    <col min="1255" max="1255" width="4.42578125" style="184" customWidth="1"/>
    <col min="1256" max="1263" width="3.42578125" style="184" customWidth="1"/>
    <col min="1264" max="1264" width="3.5703125" style="184" customWidth="1"/>
    <col min="1265" max="1265" width="7.5703125" style="184" customWidth="1"/>
    <col min="1266" max="1266" width="3.42578125" style="184" customWidth="1"/>
    <col min="1267" max="1280" width="8.7109375" style="184"/>
    <col min="1281" max="1281" width="1.42578125" style="184" customWidth="1"/>
    <col min="1282" max="1282" width="2.5703125" style="184" customWidth="1"/>
    <col min="1283" max="1283" width="7.28515625" style="184" customWidth="1"/>
    <col min="1284" max="1291" width="3.42578125" style="184" customWidth="1"/>
    <col min="1292" max="1293" width="4.5703125" style="184" customWidth="1"/>
    <col min="1294" max="1300" width="3.42578125" style="184" customWidth="1"/>
    <col min="1301" max="1301" width="3.5703125" style="184" customWidth="1"/>
    <col min="1302" max="1302" width="7.5703125" style="184" customWidth="1"/>
    <col min="1303" max="1303" width="3.5703125" style="184" customWidth="1"/>
    <col min="1304" max="1304" width="0.42578125" style="184" customWidth="1"/>
    <col min="1305" max="1306" width="8.7109375" style="184"/>
    <col min="1307" max="1308" width="20.5703125" style="184" customWidth="1"/>
    <col min="1309" max="1500" width="8.7109375" style="184"/>
    <col min="1501" max="1510" width="3.42578125" style="184" customWidth="1"/>
    <col min="1511" max="1511" width="4.42578125" style="184" customWidth="1"/>
    <col min="1512" max="1519" width="3.42578125" style="184" customWidth="1"/>
    <col min="1520" max="1520" width="3.5703125" style="184" customWidth="1"/>
    <col min="1521" max="1521" width="7.5703125" style="184" customWidth="1"/>
    <col min="1522" max="1522" width="3.42578125" style="184" customWidth="1"/>
    <col min="1523" max="1536" width="8.7109375" style="184"/>
    <col min="1537" max="1537" width="1.42578125" style="184" customWidth="1"/>
    <col min="1538" max="1538" width="2.5703125" style="184" customWidth="1"/>
    <col min="1539" max="1539" width="7.28515625" style="184" customWidth="1"/>
    <col min="1540" max="1547" width="3.42578125" style="184" customWidth="1"/>
    <col min="1548" max="1549" width="4.5703125" style="184" customWidth="1"/>
    <col min="1550" max="1556" width="3.42578125" style="184" customWidth="1"/>
    <col min="1557" max="1557" width="3.5703125" style="184" customWidth="1"/>
    <col min="1558" max="1558" width="7.5703125" style="184" customWidth="1"/>
    <col min="1559" max="1559" width="3.5703125" style="184" customWidth="1"/>
    <col min="1560" max="1560" width="0.42578125" style="184" customWidth="1"/>
    <col min="1561" max="1562" width="8.7109375" style="184"/>
    <col min="1563" max="1564" width="20.5703125" style="184" customWidth="1"/>
    <col min="1565" max="1756" width="8.7109375" style="184"/>
    <col min="1757" max="1766" width="3.42578125" style="184" customWidth="1"/>
    <col min="1767" max="1767" width="4.42578125" style="184" customWidth="1"/>
    <col min="1768" max="1775" width="3.42578125" style="184" customWidth="1"/>
    <col min="1776" max="1776" width="3.5703125" style="184" customWidth="1"/>
    <col min="1777" max="1777" width="7.5703125" style="184" customWidth="1"/>
    <col min="1778" max="1778" width="3.42578125" style="184" customWidth="1"/>
    <col min="1779" max="1792" width="8.7109375" style="184"/>
    <col min="1793" max="1793" width="1.42578125" style="184" customWidth="1"/>
    <col min="1794" max="1794" width="2.5703125" style="184" customWidth="1"/>
    <col min="1795" max="1795" width="7.28515625" style="184" customWidth="1"/>
    <col min="1796" max="1803" width="3.42578125" style="184" customWidth="1"/>
    <col min="1804" max="1805" width="4.5703125" style="184" customWidth="1"/>
    <col min="1806" max="1812" width="3.42578125" style="184" customWidth="1"/>
    <col min="1813" max="1813" width="3.5703125" style="184" customWidth="1"/>
    <col min="1814" max="1814" width="7.5703125" style="184" customWidth="1"/>
    <col min="1815" max="1815" width="3.5703125" style="184" customWidth="1"/>
    <col min="1816" max="1816" width="0.42578125" style="184" customWidth="1"/>
    <col min="1817" max="1818" width="8.7109375" style="184"/>
    <col min="1819" max="1820" width="20.5703125" style="184" customWidth="1"/>
    <col min="1821" max="2012" width="8.7109375" style="184"/>
    <col min="2013" max="2022" width="3.42578125" style="184" customWidth="1"/>
    <col min="2023" max="2023" width="4.42578125" style="184" customWidth="1"/>
    <col min="2024" max="2031" width="3.42578125" style="184" customWidth="1"/>
    <col min="2032" max="2032" width="3.5703125" style="184" customWidth="1"/>
    <col min="2033" max="2033" width="7.5703125" style="184" customWidth="1"/>
    <col min="2034" max="2034" width="3.42578125" style="184" customWidth="1"/>
    <col min="2035" max="2048" width="8.7109375" style="184"/>
    <col min="2049" max="2049" width="1.42578125" style="184" customWidth="1"/>
    <col min="2050" max="2050" width="2.5703125" style="184" customWidth="1"/>
    <col min="2051" max="2051" width="7.28515625" style="184" customWidth="1"/>
    <col min="2052" max="2059" width="3.42578125" style="184" customWidth="1"/>
    <col min="2060" max="2061" width="4.5703125" style="184" customWidth="1"/>
    <col min="2062" max="2068" width="3.42578125" style="184" customWidth="1"/>
    <col min="2069" max="2069" width="3.5703125" style="184" customWidth="1"/>
    <col min="2070" max="2070" width="7.5703125" style="184" customWidth="1"/>
    <col min="2071" max="2071" width="3.5703125" style="184" customWidth="1"/>
    <col min="2072" max="2072" width="0.42578125" style="184" customWidth="1"/>
    <col min="2073" max="2074" width="8.7109375" style="184"/>
    <col min="2075" max="2076" width="20.5703125" style="184" customWidth="1"/>
    <col min="2077" max="2268" width="8.7109375" style="184"/>
    <col min="2269" max="2278" width="3.42578125" style="184" customWidth="1"/>
    <col min="2279" max="2279" width="4.42578125" style="184" customWidth="1"/>
    <col min="2280" max="2287" width="3.42578125" style="184" customWidth="1"/>
    <col min="2288" max="2288" width="3.5703125" style="184" customWidth="1"/>
    <col min="2289" max="2289" width="7.5703125" style="184" customWidth="1"/>
    <col min="2290" max="2290" width="3.42578125" style="184" customWidth="1"/>
    <col min="2291" max="2304" width="8.7109375" style="184"/>
    <col min="2305" max="2305" width="1.42578125" style="184" customWidth="1"/>
    <col min="2306" max="2306" width="2.5703125" style="184" customWidth="1"/>
    <col min="2307" max="2307" width="7.28515625" style="184" customWidth="1"/>
    <col min="2308" max="2315" width="3.42578125" style="184" customWidth="1"/>
    <col min="2316" max="2317" width="4.5703125" style="184" customWidth="1"/>
    <col min="2318" max="2324" width="3.42578125" style="184" customWidth="1"/>
    <col min="2325" max="2325" width="3.5703125" style="184" customWidth="1"/>
    <col min="2326" max="2326" width="7.5703125" style="184" customWidth="1"/>
    <col min="2327" max="2327" width="3.5703125" style="184" customWidth="1"/>
    <col min="2328" max="2328" width="0.42578125" style="184" customWidth="1"/>
    <col min="2329" max="2330" width="8.7109375" style="184"/>
    <col min="2331" max="2332" width="20.5703125" style="184" customWidth="1"/>
    <col min="2333" max="2524" width="8.7109375" style="184"/>
    <col min="2525" max="2534" width="3.42578125" style="184" customWidth="1"/>
    <col min="2535" max="2535" width="4.42578125" style="184" customWidth="1"/>
    <col min="2536" max="2543" width="3.42578125" style="184" customWidth="1"/>
    <col min="2544" max="2544" width="3.5703125" style="184" customWidth="1"/>
    <col min="2545" max="2545" width="7.5703125" style="184" customWidth="1"/>
    <col min="2546" max="2546" width="3.42578125" style="184" customWidth="1"/>
    <col min="2547" max="2560" width="8.7109375" style="184"/>
    <col min="2561" max="2561" width="1.42578125" style="184" customWidth="1"/>
    <col min="2562" max="2562" width="2.5703125" style="184" customWidth="1"/>
    <col min="2563" max="2563" width="7.28515625" style="184" customWidth="1"/>
    <col min="2564" max="2571" width="3.42578125" style="184" customWidth="1"/>
    <col min="2572" max="2573" width="4.5703125" style="184" customWidth="1"/>
    <col min="2574" max="2580" width="3.42578125" style="184" customWidth="1"/>
    <col min="2581" max="2581" width="3.5703125" style="184" customWidth="1"/>
    <col min="2582" max="2582" width="7.5703125" style="184" customWidth="1"/>
    <col min="2583" max="2583" width="3.5703125" style="184" customWidth="1"/>
    <col min="2584" max="2584" width="0.42578125" style="184" customWidth="1"/>
    <col min="2585" max="2586" width="8.7109375" style="184"/>
    <col min="2587" max="2588" width="20.5703125" style="184" customWidth="1"/>
    <col min="2589" max="2780" width="8.7109375" style="184"/>
    <col min="2781" max="2790" width="3.42578125" style="184" customWidth="1"/>
    <col min="2791" max="2791" width="4.42578125" style="184" customWidth="1"/>
    <col min="2792" max="2799" width="3.42578125" style="184" customWidth="1"/>
    <col min="2800" max="2800" width="3.5703125" style="184" customWidth="1"/>
    <col min="2801" max="2801" width="7.5703125" style="184" customWidth="1"/>
    <col min="2802" max="2802" width="3.42578125" style="184" customWidth="1"/>
    <col min="2803" max="2816" width="8.7109375" style="184"/>
    <col min="2817" max="2817" width="1.42578125" style="184" customWidth="1"/>
    <col min="2818" max="2818" width="2.5703125" style="184" customWidth="1"/>
    <col min="2819" max="2819" width="7.28515625" style="184" customWidth="1"/>
    <col min="2820" max="2827" width="3.42578125" style="184" customWidth="1"/>
    <col min="2828" max="2829" width="4.5703125" style="184" customWidth="1"/>
    <col min="2830" max="2836" width="3.42578125" style="184" customWidth="1"/>
    <col min="2837" max="2837" width="3.5703125" style="184" customWidth="1"/>
    <col min="2838" max="2838" width="7.5703125" style="184" customWidth="1"/>
    <col min="2839" max="2839" width="3.5703125" style="184" customWidth="1"/>
    <col min="2840" max="2840" width="0.42578125" style="184" customWidth="1"/>
    <col min="2841" max="2842" width="8.7109375" style="184"/>
    <col min="2843" max="2844" width="20.5703125" style="184" customWidth="1"/>
    <col min="2845" max="3036" width="8.7109375" style="184"/>
    <col min="3037" max="3046" width="3.42578125" style="184" customWidth="1"/>
    <col min="3047" max="3047" width="4.42578125" style="184" customWidth="1"/>
    <col min="3048" max="3055" width="3.42578125" style="184" customWidth="1"/>
    <col min="3056" max="3056" width="3.5703125" style="184" customWidth="1"/>
    <col min="3057" max="3057" width="7.5703125" style="184" customWidth="1"/>
    <col min="3058" max="3058" width="3.42578125" style="184" customWidth="1"/>
    <col min="3059" max="3072" width="8.7109375" style="184"/>
    <col min="3073" max="3073" width="1.42578125" style="184" customWidth="1"/>
    <col min="3074" max="3074" width="2.5703125" style="184" customWidth="1"/>
    <col min="3075" max="3075" width="7.28515625" style="184" customWidth="1"/>
    <col min="3076" max="3083" width="3.42578125" style="184" customWidth="1"/>
    <col min="3084" max="3085" width="4.5703125" style="184" customWidth="1"/>
    <col min="3086" max="3092" width="3.42578125" style="184" customWidth="1"/>
    <col min="3093" max="3093" width="3.5703125" style="184" customWidth="1"/>
    <col min="3094" max="3094" width="7.5703125" style="184" customWidth="1"/>
    <col min="3095" max="3095" width="3.5703125" style="184" customWidth="1"/>
    <col min="3096" max="3096" width="0.42578125" style="184" customWidth="1"/>
    <col min="3097" max="3098" width="8.7109375" style="184"/>
    <col min="3099" max="3100" width="20.5703125" style="184" customWidth="1"/>
    <col min="3101" max="3292" width="8.7109375" style="184"/>
    <col min="3293" max="3302" width="3.42578125" style="184" customWidth="1"/>
    <col min="3303" max="3303" width="4.42578125" style="184" customWidth="1"/>
    <col min="3304" max="3311" width="3.42578125" style="184" customWidth="1"/>
    <col min="3312" max="3312" width="3.5703125" style="184" customWidth="1"/>
    <col min="3313" max="3313" width="7.5703125" style="184" customWidth="1"/>
    <col min="3314" max="3314" width="3.42578125" style="184" customWidth="1"/>
    <col min="3315" max="3328" width="8.7109375" style="184"/>
    <col min="3329" max="3329" width="1.42578125" style="184" customWidth="1"/>
    <col min="3330" max="3330" width="2.5703125" style="184" customWidth="1"/>
    <col min="3331" max="3331" width="7.28515625" style="184" customWidth="1"/>
    <col min="3332" max="3339" width="3.42578125" style="184" customWidth="1"/>
    <col min="3340" max="3341" width="4.5703125" style="184" customWidth="1"/>
    <col min="3342" max="3348" width="3.42578125" style="184" customWidth="1"/>
    <col min="3349" max="3349" width="3.5703125" style="184" customWidth="1"/>
    <col min="3350" max="3350" width="7.5703125" style="184" customWidth="1"/>
    <col min="3351" max="3351" width="3.5703125" style="184" customWidth="1"/>
    <col min="3352" max="3352" width="0.42578125" style="184" customWidth="1"/>
    <col min="3353" max="3354" width="8.7109375" style="184"/>
    <col min="3355" max="3356" width="20.5703125" style="184" customWidth="1"/>
    <col min="3357" max="3548" width="8.7109375" style="184"/>
    <col min="3549" max="3558" width="3.42578125" style="184" customWidth="1"/>
    <col min="3559" max="3559" width="4.42578125" style="184" customWidth="1"/>
    <col min="3560" max="3567" width="3.42578125" style="184" customWidth="1"/>
    <col min="3568" max="3568" width="3.5703125" style="184" customWidth="1"/>
    <col min="3569" max="3569" width="7.5703125" style="184" customWidth="1"/>
    <col min="3570" max="3570" width="3.42578125" style="184" customWidth="1"/>
    <col min="3571" max="3584" width="8.7109375" style="184"/>
    <col min="3585" max="3585" width="1.42578125" style="184" customWidth="1"/>
    <col min="3586" max="3586" width="2.5703125" style="184" customWidth="1"/>
    <col min="3587" max="3587" width="7.28515625" style="184" customWidth="1"/>
    <col min="3588" max="3595" width="3.42578125" style="184" customWidth="1"/>
    <col min="3596" max="3597" width="4.5703125" style="184" customWidth="1"/>
    <col min="3598" max="3604" width="3.42578125" style="184" customWidth="1"/>
    <col min="3605" max="3605" width="3.5703125" style="184" customWidth="1"/>
    <col min="3606" max="3606" width="7.5703125" style="184" customWidth="1"/>
    <col min="3607" max="3607" width="3.5703125" style="184" customWidth="1"/>
    <col min="3608" max="3608" width="0.42578125" style="184" customWidth="1"/>
    <col min="3609" max="3610" width="8.7109375" style="184"/>
    <col min="3611" max="3612" width="20.5703125" style="184" customWidth="1"/>
    <col min="3613" max="3804" width="8.7109375" style="184"/>
    <col min="3805" max="3814" width="3.42578125" style="184" customWidth="1"/>
    <col min="3815" max="3815" width="4.42578125" style="184" customWidth="1"/>
    <col min="3816" max="3823" width="3.42578125" style="184" customWidth="1"/>
    <col min="3824" max="3824" width="3.5703125" style="184" customWidth="1"/>
    <col min="3825" max="3825" width="7.5703125" style="184" customWidth="1"/>
    <col min="3826" max="3826" width="3.42578125" style="184" customWidth="1"/>
    <col min="3827" max="3840" width="8.7109375" style="184"/>
    <col min="3841" max="3841" width="1.42578125" style="184" customWidth="1"/>
    <col min="3842" max="3842" width="2.5703125" style="184" customWidth="1"/>
    <col min="3843" max="3843" width="7.28515625" style="184" customWidth="1"/>
    <col min="3844" max="3851" width="3.42578125" style="184" customWidth="1"/>
    <col min="3852" max="3853" width="4.5703125" style="184" customWidth="1"/>
    <col min="3854" max="3860" width="3.42578125" style="184" customWidth="1"/>
    <col min="3861" max="3861" width="3.5703125" style="184" customWidth="1"/>
    <col min="3862" max="3862" width="7.5703125" style="184" customWidth="1"/>
    <col min="3863" max="3863" width="3.5703125" style="184" customWidth="1"/>
    <col min="3864" max="3864" width="0.42578125" style="184" customWidth="1"/>
    <col min="3865" max="3866" width="8.7109375" style="184"/>
    <col min="3867" max="3868" width="20.5703125" style="184" customWidth="1"/>
    <col min="3869" max="4060" width="8.7109375" style="184"/>
    <col min="4061" max="4070" width="3.42578125" style="184" customWidth="1"/>
    <col min="4071" max="4071" width="4.42578125" style="184" customWidth="1"/>
    <col min="4072" max="4079" width="3.42578125" style="184" customWidth="1"/>
    <col min="4080" max="4080" width="3.5703125" style="184" customWidth="1"/>
    <col min="4081" max="4081" width="7.5703125" style="184" customWidth="1"/>
    <col min="4082" max="4082" width="3.42578125" style="184" customWidth="1"/>
    <col min="4083" max="4096" width="8.7109375" style="184"/>
    <col min="4097" max="4097" width="1.42578125" style="184" customWidth="1"/>
    <col min="4098" max="4098" width="2.5703125" style="184" customWidth="1"/>
    <col min="4099" max="4099" width="7.28515625" style="184" customWidth="1"/>
    <col min="4100" max="4107" width="3.42578125" style="184" customWidth="1"/>
    <col min="4108" max="4109" width="4.5703125" style="184" customWidth="1"/>
    <col min="4110" max="4116" width="3.42578125" style="184" customWidth="1"/>
    <col min="4117" max="4117" width="3.5703125" style="184" customWidth="1"/>
    <col min="4118" max="4118" width="7.5703125" style="184" customWidth="1"/>
    <col min="4119" max="4119" width="3.5703125" style="184" customWidth="1"/>
    <col min="4120" max="4120" width="0.42578125" style="184" customWidth="1"/>
    <col min="4121" max="4122" width="8.7109375" style="184"/>
    <col min="4123" max="4124" width="20.5703125" style="184" customWidth="1"/>
    <col min="4125" max="4316" width="8.7109375" style="184"/>
    <col min="4317" max="4326" width="3.42578125" style="184" customWidth="1"/>
    <col min="4327" max="4327" width="4.42578125" style="184" customWidth="1"/>
    <col min="4328" max="4335" width="3.42578125" style="184" customWidth="1"/>
    <col min="4336" max="4336" width="3.5703125" style="184" customWidth="1"/>
    <col min="4337" max="4337" width="7.5703125" style="184" customWidth="1"/>
    <col min="4338" max="4338" width="3.42578125" style="184" customWidth="1"/>
    <col min="4339" max="4352" width="8.7109375" style="184"/>
    <col min="4353" max="4353" width="1.42578125" style="184" customWidth="1"/>
    <col min="4354" max="4354" width="2.5703125" style="184" customWidth="1"/>
    <col min="4355" max="4355" width="7.28515625" style="184" customWidth="1"/>
    <col min="4356" max="4363" width="3.42578125" style="184" customWidth="1"/>
    <col min="4364" max="4365" width="4.5703125" style="184" customWidth="1"/>
    <col min="4366" max="4372" width="3.42578125" style="184" customWidth="1"/>
    <col min="4373" max="4373" width="3.5703125" style="184" customWidth="1"/>
    <col min="4374" max="4374" width="7.5703125" style="184" customWidth="1"/>
    <col min="4375" max="4375" width="3.5703125" style="184" customWidth="1"/>
    <col min="4376" max="4376" width="0.42578125" style="184" customWidth="1"/>
    <col min="4377" max="4378" width="8.7109375" style="184"/>
    <col min="4379" max="4380" width="20.5703125" style="184" customWidth="1"/>
    <col min="4381" max="4572" width="8.7109375" style="184"/>
    <col min="4573" max="4582" width="3.42578125" style="184" customWidth="1"/>
    <col min="4583" max="4583" width="4.42578125" style="184" customWidth="1"/>
    <col min="4584" max="4591" width="3.42578125" style="184" customWidth="1"/>
    <col min="4592" max="4592" width="3.5703125" style="184" customWidth="1"/>
    <col min="4593" max="4593" width="7.5703125" style="184" customWidth="1"/>
    <col min="4594" max="4594" width="3.42578125" style="184" customWidth="1"/>
    <col min="4595" max="4608" width="8.7109375" style="184"/>
    <col min="4609" max="4609" width="1.42578125" style="184" customWidth="1"/>
    <col min="4610" max="4610" width="2.5703125" style="184" customWidth="1"/>
    <col min="4611" max="4611" width="7.28515625" style="184" customWidth="1"/>
    <col min="4612" max="4619" width="3.42578125" style="184" customWidth="1"/>
    <col min="4620" max="4621" width="4.5703125" style="184" customWidth="1"/>
    <col min="4622" max="4628" width="3.42578125" style="184" customWidth="1"/>
    <col min="4629" max="4629" width="3.5703125" style="184" customWidth="1"/>
    <col min="4630" max="4630" width="7.5703125" style="184" customWidth="1"/>
    <col min="4631" max="4631" width="3.5703125" style="184" customWidth="1"/>
    <col min="4632" max="4632" width="0.42578125" style="184" customWidth="1"/>
    <col min="4633" max="4634" width="8.7109375" style="184"/>
    <col min="4635" max="4636" width="20.5703125" style="184" customWidth="1"/>
    <col min="4637" max="4828" width="8.7109375" style="184"/>
    <col min="4829" max="4838" width="3.42578125" style="184" customWidth="1"/>
    <col min="4839" max="4839" width="4.42578125" style="184" customWidth="1"/>
    <col min="4840" max="4847" width="3.42578125" style="184" customWidth="1"/>
    <col min="4848" max="4848" width="3.5703125" style="184" customWidth="1"/>
    <col min="4849" max="4849" width="7.5703125" style="184" customWidth="1"/>
    <col min="4850" max="4850" width="3.42578125" style="184" customWidth="1"/>
    <col min="4851" max="4864" width="8.7109375" style="184"/>
    <col min="4865" max="4865" width="1.42578125" style="184" customWidth="1"/>
    <col min="4866" max="4866" width="2.5703125" style="184" customWidth="1"/>
    <col min="4867" max="4867" width="7.28515625" style="184" customWidth="1"/>
    <col min="4868" max="4875" width="3.42578125" style="184" customWidth="1"/>
    <col min="4876" max="4877" width="4.5703125" style="184" customWidth="1"/>
    <col min="4878" max="4884" width="3.42578125" style="184" customWidth="1"/>
    <col min="4885" max="4885" width="3.5703125" style="184" customWidth="1"/>
    <col min="4886" max="4886" width="7.5703125" style="184" customWidth="1"/>
    <col min="4887" max="4887" width="3.5703125" style="184" customWidth="1"/>
    <col min="4888" max="4888" width="0.42578125" style="184" customWidth="1"/>
    <col min="4889" max="4890" width="8.7109375" style="184"/>
    <col min="4891" max="4892" width="20.5703125" style="184" customWidth="1"/>
    <col min="4893" max="5084" width="8.7109375" style="184"/>
    <col min="5085" max="5094" width="3.42578125" style="184" customWidth="1"/>
    <col min="5095" max="5095" width="4.42578125" style="184" customWidth="1"/>
    <col min="5096" max="5103" width="3.42578125" style="184" customWidth="1"/>
    <col min="5104" max="5104" width="3.5703125" style="184" customWidth="1"/>
    <col min="5105" max="5105" width="7.5703125" style="184" customWidth="1"/>
    <col min="5106" max="5106" width="3.42578125" style="184" customWidth="1"/>
    <col min="5107" max="5120" width="8.7109375" style="184"/>
    <col min="5121" max="5121" width="1.42578125" style="184" customWidth="1"/>
    <col min="5122" max="5122" width="2.5703125" style="184" customWidth="1"/>
    <col min="5123" max="5123" width="7.28515625" style="184" customWidth="1"/>
    <col min="5124" max="5131" width="3.42578125" style="184" customWidth="1"/>
    <col min="5132" max="5133" width="4.5703125" style="184" customWidth="1"/>
    <col min="5134" max="5140" width="3.42578125" style="184" customWidth="1"/>
    <col min="5141" max="5141" width="3.5703125" style="184" customWidth="1"/>
    <col min="5142" max="5142" width="7.5703125" style="184" customWidth="1"/>
    <col min="5143" max="5143" width="3.5703125" style="184" customWidth="1"/>
    <col min="5144" max="5144" width="0.42578125" style="184" customWidth="1"/>
    <col min="5145" max="5146" width="8.7109375" style="184"/>
    <col min="5147" max="5148" width="20.5703125" style="184" customWidth="1"/>
    <col min="5149" max="5340" width="8.7109375" style="184"/>
    <col min="5341" max="5350" width="3.42578125" style="184" customWidth="1"/>
    <col min="5351" max="5351" width="4.42578125" style="184" customWidth="1"/>
    <col min="5352" max="5359" width="3.42578125" style="184" customWidth="1"/>
    <col min="5360" max="5360" width="3.5703125" style="184" customWidth="1"/>
    <col min="5361" max="5361" width="7.5703125" style="184" customWidth="1"/>
    <col min="5362" max="5362" width="3.42578125" style="184" customWidth="1"/>
    <col min="5363" max="5376" width="8.7109375" style="184"/>
    <col min="5377" max="5377" width="1.42578125" style="184" customWidth="1"/>
    <col min="5378" max="5378" width="2.5703125" style="184" customWidth="1"/>
    <col min="5379" max="5379" width="7.28515625" style="184" customWidth="1"/>
    <col min="5380" max="5387" width="3.42578125" style="184" customWidth="1"/>
    <col min="5388" max="5389" width="4.5703125" style="184" customWidth="1"/>
    <col min="5390" max="5396" width="3.42578125" style="184" customWidth="1"/>
    <col min="5397" max="5397" width="3.5703125" style="184" customWidth="1"/>
    <col min="5398" max="5398" width="7.5703125" style="184" customWidth="1"/>
    <col min="5399" max="5399" width="3.5703125" style="184" customWidth="1"/>
    <col min="5400" max="5400" width="0.42578125" style="184" customWidth="1"/>
    <col min="5401" max="5402" width="8.7109375" style="184"/>
    <col min="5403" max="5404" width="20.5703125" style="184" customWidth="1"/>
    <col min="5405" max="5596" width="8.7109375" style="184"/>
    <col min="5597" max="5606" width="3.42578125" style="184" customWidth="1"/>
    <col min="5607" max="5607" width="4.42578125" style="184" customWidth="1"/>
    <col min="5608" max="5615" width="3.42578125" style="184" customWidth="1"/>
    <col min="5616" max="5616" width="3.5703125" style="184" customWidth="1"/>
    <col min="5617" max="5617" width="7.5703125" style="184" customWidth="1"/>
    <col min="5618" max="5618" width="3.42578125" style="184" customWidth="1"/>
    <col min="5619" max="5632" width="8.7109375" style="184"/>
    <col min="5633" max="5633" width="1.42578125" style="184" customWidth="1"/>
    <col min="5634" max="5634" width="2.5703125" style="184" customWidth="1"/>
    <col min="5635" max="5635" width="7.28515625" style="184" customWidth="1"/>
    <col min="5636" max="5643" width="3.42578125" style="184" customWidth="1"/>
    <col min="5644" max="5645" width="4.5703125" style="184" customWidth="1"/>
    <col min="5646" max="5652" width="3.42578125" style="184" customWidth="1"/>
    <col min="5653" max="5653" width="3.5703125" style="184" customWidth="1"/>
    <col min="5654" max="5654" width="7.5703125" style="184" customWidth="1"/>
    <col min="5655" max="5655" width="3.5703125" style="184" customWidth="1"/>
    <col min="5656" max="5656" width="0.42578125" style="184" customWidth="1"/>
    <col min="5657" max="5658" width="8.7109375" style="184"/>
    <col min="5659" max="5660" width="20.5703125" style="184" customWidth="1"/>
    <col min="5661" max="5852" width="8.7109375" style="184"/>
    <col min="5853" max="5862" width="3.42578125" style="184" customWidth="1"/>
    <col min="5863" max="5863" width="4.42578125" style="184" customWidth="1"/>
    <col min="5864" max="5871" width="3.42578125" style="184" customWidth="1"/>
    <col min="5872" max="5872" width="3.5703125" style="184" customWidth="1"/>
    <col min="5873" max="5873" width="7.5703125" style="184" customWidth="1"/>
    <col min="5874" max="5874" width="3.42578125" style="184" customWidth="1"/>
    <col min="5875" max="5888" width="8.7109375" style="184"/>
    <col min="5889" max="5889" width="1.42578125" style="184" customWidth="1"/>
    <col min="5890" max="5890" width="2.5703125" style="184" customWidth="1"/>
    <col min="5891" max="5891" width="7.28515625" style="184" customWidth="1"/>
    <col min="5892" max="5899" width="3.42578125" style="184" customWidth="1"/>
    <col min="5900" max="5901" width="4.5703125" style="184" customWidth="1"/>
    <col min="5902" max="5908" width="3.42578125" style="184" customWidth="1"/>
    <col min="5909" max="5909" width="3.5703125" style="184" customWidth="1"/>
    <col min="5910" max="5910" width="7.5703125" style="184" customWidth="1"/>
    <col min="5911" max="5911" width="3.5703125" style="184" customWidth="1"/>
    <col min="5912" max="5912" width="0.42578125" style="184" customWidth="1"/>
    <col min="5913" max="5914" width="8.7109375" style="184"/>
    <col min="5915" max="5916" width="20.5703125" style="184" customWidth="1"/>
    <col min="5917" max="6108" width="8.7109375" style="184"/>
    <col min="6109" max="6118" width="3.42578125" style="184" customWidth="1"/>
    <col min="6119" max="6119" width="4.42578125" style="184" customWidth="1"/>
    <col min="6120" max="6127" width="3.42578125" style="184" customWidth="1"/>
    <col min="6128" max="6128" width="3.5703125" style="184" customWidth="1"/>
    <col min="6129" max="6129" width="7.5703125" style="184" customWidth="1"/>
    <col min="6130" max="6130" width="3.42578125" style="184" customWidth="1"/>
    <col min="6131" max="6144" width="8.7109375" style="184"/>
    <col min="6145" max="6145" width="1.42578125" style="184" customWidth="1"/>
    <col min="6146" max="6146" width="2.5703125" style="184" customWidth="1"/>
    <col min="6147" max="6147" width="7.28515625" style="184" customWidth="1"/>
    <col min="6148" max="6155" width="3.42578125" style="184" customWidth="1"/>
    <col min="6156" max="6157" width="4.5703125" style="184" customWidth="1"/>
    <col min="6158" max="6164" width="3.42578125" style="184" customWidth="1"/>
    <col min="6165" max="6165" width="3.5703125" style="184" customWidth="1"/>
    <col min="6166" max="6166" width="7.5703125" style="184" customWidth="1"/>
    <col min="6167" max="6167" width="3.5703125" style="184" customWidth="1"/>
    <col min="6168" max="6168" width="0.42578125" style="184" customWidth="1"/>
    <col min="6169" max="6170" width="8.7109375" style="184"/>
    <col min="6171" max="6172" width="20.5703125" style="184" customWidth="1"/>
    <col min="6173" max="6364" width="8.7109375" style="184"/>
    <col min="6365" max="6374" width="3.42578125" style="184" customWidth="1"/>
    <col min="6375" max="6375" width="4.42578125" style="184" customWidth="1"/>
    <col min="6376" max="6383" width="3.42578125" style="184" customWidth="1"/>
    <col min="6384" max="6384" width="3.5703125" style="184" customWidth="1"/>
    <col min="6385" max="6385" width="7.5703125" style="184" customWidth="1"/>
    <col min="6386" max="6386" width="3.42578125" style="184" customWidth="1"/>
    <col min="6387" max="6400" width="8.7109375" style="184"/>
    <col min="6401" max="6401" width="1.42578125" style="184" customWidth="1"/>
    <col min="6402" max="6402" width="2.5703125" style="184" customWidth="1"/>
    <col min="6403" max="6403" width="7.28515625" style="184" customWidth="1"/>
    <col min="6404" max="6411" width="3.42578125" style="184" customWidth="1"/>
    <col min="6412" max="6413" width="4.5703125" style="184" customWidth="1"/>
    <col min="6414" max="6420" width="3.42578125" style="184" customWidth="1"/>
    <col min="6421" max="6421" width="3.5703125" style="184" customWidth="1"/>
    <col min="6422" max="6422" width="7.5703125" style="184" customWidth="1"/>
    <col min="6423" max="6423" width="3.5703125" style="184" customWidth="1"/>
    <col min="6424" max="6424" width="0.42578125" style="184" customWidth="1"/>
    <col min="6425" max="6426" width="8.7109375" style="184"/>
    <col min="6427" max="6428" width="20.5703125" style="184" customWidth="1"/>
    <col min="6429" max="6620" width="8.7109375" style="184"/>
    <col min="6621" max="6630" width="3.42578125" style="184" customWidth="1"/>
    <col min="6631" max="6631" width="4.42578125" style="184" customWidth="1"/>
    <col min="6632" max="6639" width="3.42578125" style="184" customWidth="1"/>
    <col min="6640" max="6640" width="3.5703125" style="184" customWidth="1"/>
    <col min="6641" max="6641" width="7.5703125" style="184" customWidth="1"/>
    <col min="6642" max="6642" width="3.42578125" style="184" customWidth="1"/>
    <col min="6643" max="6656" width="8.7109375" style="184"/>
    <col min="6657" max="6657" width="1.42578125" style="184" customWidth="1"/>
    <col min="6658" max="6658" width="2.5703125" style="184" customWidth="1"/>
    <col min="6659" max="6659" width="7.28515625" style="184" customWidth="1"/>
    <col min="6660" max="6667" width="3.42578125" style="184" customWidth="1"/>
    <col min="6668" max="6669" width="4.5703125" style="184" customWidth="1"/>
    <col min="6670" max="6676" width="3.42578125" style="184" customWidth="1"/>
    <col min="6677" max="6677" width="3.5703125" style="184" customWidth="1"/>
    <col min="6678" max="6678" width="7.5703125" style="184" customWidth="1"/>
    <col min="6679" max="6679" width="3.5703125" style="184" customWidth="1"/>
    <col min="6680" max="6680" width="0.42578125" style="184" customWidth="1"/>
    <col min="6681" max="6682" width="8.7109375" style="184"/>
    <col min="6683" max="6684" width="20.5703125" style="184" customWidth="1"/>
    <col min="6685" max="6876" width="8.7109375" style="184"/>
    <col min="6877" max="6886" width="3.42578125" style="184" customWidth="1"/>
    <col min="6887" max="6887" width="4.42578125" style="184" customWidth="1"/>
    <col min="6888" max="6895" width="3.42578125" style="184" customWidth="1"/>
    <col min="6896" max="6896" width="3.5703125" style="184" customWidth="1"/>
    <col min="6897" max="6897" width="7.5703125" style="184" customWidth="1"/>
    <col min="6898" max="6898" width="3.42578125" style="184" customWidth="1"/>
    <col min="6899" max="6912" width="8.7109375" style="184"/>
    <col min="6913" max="6913" width="1.42578125" style="184" customWidth="1"/>
    <col min="6914" max="6914" width="2.5703125" style="184" customWidth="1"/>
    <col min="6915" max="6915" width="7.28515625" style="184" customWidth="1"/>
    <col min="6916" max="6923" width="3.42578125" style="184" customWidth="1"/>
    <col min="6924" max="6925" width="4.5703125" style="184" customWidth="1"/>
    <col min="6926" max="6932" width="3.42578125" style="184" customWidth="1"/>
    <col min="6933" max="6933" width="3.5703125" style="184" customWidth="1"/>
    <col min="6934" max="6934" width="7.5703125" style="184" customWidth="1"/>
    <col min="6935" max="6935" width="3.5703125" style="184" customWidth="1"/>
    <col min="6936" max="6936" width="0.42578125" style="184" customWidth="1"/>
    <col min="6937" max="6938" width="8.7109375" style="184"/>
    <col min="6939" max="6940" width="20.5703125" style="184" customWidth="1"/>
    <col min="6941" max="7132" width="8.7109375" style="184"/>
    <col min="7133" max="7142" width="3.42578125" style="184" customWidth="1"/>
    <col min="7143" max="7143" width="4.42578125" style="184" customWidth="1"/>
    <col min="7144" max="7151" width="3.42578125" style="184" customWidth="1"/>
    <col min="7152" max="7152" width="3.5703125" style="184" customWidth="1"/>
    <col min="7153" max="7153" width="7.5703125" style="184" customWidth="1"/>
    <col min="7154" max="7154" width="3.42578125" style="184" customWidth="1"/>
    <col min="7155" max="7168" width="8.7109375" style="184"/>
    <col min="7169" max="7169" width="1.42578125" style="184" customWidth="1"/>
    <col min="7170" max="7170" width="2.5703125" style="184" customWidth="1"/>
    <col min="7171" max="7171" width="7.28515625" style="184" customWidth="1"/>
    <col min="7172" max="7179" width="3.42578125" style="184" customWidth="1"/>
    <col min="7180" max="7181" width="4.5703125" style="184" customWidth="1"/>
    <col min="7182" max="7188" width="3.42578125" style="184" customWidth="1"/>
    <col min="7189" max="7189" width="3.5703125" style="184" customWidth="1"/>
    <col min="7190" max="7190" width="7.5703125" style="184" customWidth="1"/>
    <col min="7191" max="7191" width="3.5703125" style="184" customWidth="1"/>
    <col min="7192" max="7192" width="0.42578125" style="184" customWidth="1"/>
    <col min="7193" max="7194" width="8.7109375" style="184"/>
    <col min="7195" max="7196" width="20.5703125" style="184" customWidth="1"/>
    <col min="7197" max="7388" width="8.7109375" style="184"/>
    <col min="7389" max="7398" width="3.42578125" style="184" customWidth="1"/>
    <col min="7399" max="7399" width="4.42578125" style="184" customWidth="1"/>
    <col min="7400" max="7407" width="3.42578125" style="184" customWidth="1"/>
    <col min="7408" max="7408" width="3.5703125" style="184" customWidth="1"/>
    <col min="7409" max="7409" width="7.5703125" style="184" customWidth="1"/>
    <col min="7410" max="7410" width="3.42578125" style="184" customWidth="1"/>
    <col min="7411" max="7424" width="8.7109375" style="184"/>
    <col min="7425" max="7425" width="1.42578125" style="184" customWidth="1"/>
    <col min="7426" max="7426" width="2.5703125" style="184" customWidth="1"/>
    <col min="7427" max="7427" width="7.28515625" style="184" customWidth="1"/>
    <col min="7428" max="7435" width="3.42578125" style="184" customWidth="1"/>
    <col min="7436" max="7437" width="4.5703125" style="184" customWidth="1"/>
    <col min="7438" max="7444" width="3.42578125" style="184" customWidth="1"/>
    <col min="7445" max="7445" width="3.5703125" style="184" customWidth="1"/>
    <col min="7446" max="7446" width="7.5703125" style="184" customWidth="1"/>
    <col min="7447" max="7447" width="3.5703125" style="184" customWidth="1"/>
    <col min="7448" max="7448" width="0.42578125" style="184" customWidth="1"/>
    <col min="7449" max="7450" width="8.7109375" style="184"/>
    <col min="7451" max="7452" width="20.5703125" style="184" customWidth="1"/>
    <col min="7453" max="7644" width="8.7109375" style="184"/>
    <col min="7645" max="7654" width="3.42578125" style="184" customWidth="1"/>
    <col min="7655" max="7655" width="4.42578125" style="184" customWidth="1"/>
    <col min="7656" max="7663" width="3.42578125" style="184" customWidth="1"/>
    <col min="7664" max="7664" width="3.5703125" style="184" customWidth="1"/>
    <col min="7665" max="7665" width="7.5703125" style="184" customWidth="1"/>
    <col min="7666" max="7666" width="3.42578125" style="184" customWidth="1"/>
    <col min="7667" max="7680" width="8.7109375" style="184"/>
    <col min="7681" max="7681" width="1.42578125" style="184" customWidth="1"/>
    <col min="7682" max="7682" width="2.5703125" style="184" customWidth="1"/>
    <col min="7683" max="7683" width="7.28515625" style="184" customWidth="1"/>
    <col min="7684" max="7691" width="3.42578125" style="184" customWidth="1"/>
    <col min="7692" max="7693" width="4.5703125" style="184" customWidth="1"/>
    <col min="7694" max="7700" width="3.42578125" style="184" customWidth="1"/>
    <col min="7701" max="7701" width="3.5703125" style="184" customWidth="1"/>
    <col min="7702" max="7702" width="7.5703125" style="184" customWidth="1"/>
    <col min="7703" max="7703" width="3.5703125" style="184" customWidth="1"/>
    <col min="7704" max="7704" width="0.42578125" style="184" customWidth="1"/>
    <col min="7705" max="7706" width="8.7109375" style="184"/>
    <col min="7707" max="7708" width="20.5703125" style="184" customWidth="1"/>
    <col min="7709" max="7900" width="8.7109375" style="184"/>
    <col min="7901" max="7910" width="3.42578125" style="184" customWidth="1"/>
    <col min="7911" max="7911" width="4.42578125" style="184" customWidth="1"/>
    <col min="7912" max="7919" width="3.42578125" style="184" customWidth="1"/>
    <col min="7920" max="7920" width="3.5703125" style="184" customWidth="1"/>
    <col min="7921" max="7921" width="7.5703125" style="184" customWidth="1"/>
    <col min="7922" max="7922" width="3.42578125" style="184" customWidth="1"/>
    <col min="7923" max="7936" width="8.7109375" style="184"/>
    <col min="7937" max="7937" width="1.42578125" style="184" customWidth="1"/>
    <col min="7938" max="7938" width="2.5703125" style="184" customWidth="1"/>
    <col min="7939" max="7939" width="7.28515625" style="184" customWidth="1"/>
    <col min="7940" max="7947" width="3.42578125" style="184" customWidth="1"/>
    <col min="7948" max="7949" width="4.5703125" style="184" customWidth="1"/>
    <col min="7950" max="7956" width="3.42578125" style="184" customWidth="1"/>
    <col min="7957" max="7957" width="3.5703125" style="184" customWidth="1"/>
    <col min="7958" max="7958" width="7.5703125" style="184" customWidth="1"/>
    <col min="7959" max="7959" width="3.5703125" style="184" customWidth="1"/>
    <col min="7960" max="7960" width="0.42578125" style="184" customWidth="1"/>
    <col min="7961" max="7962" width="8.7109375" style="184"/>
    <col min="7963" max="7964" width="20.5703125" style="184" customWidth="1"/>
    <col min="7965" max="8156" width="8.7109375" style="184"/>
    <col min="8157" max="8166" width="3.42578125" style="184" customWidth="1"/>
    <col min="8167" max="8167" width="4.42578125" style="184" customWidth="1"/>
    <col min="8168" max="8175" width="3.42578125" style="184" customWidth="1"/>
    <col min="8176" max="8176" width="3.5703125" style="184" customWidth="1"/>
    <col min="8177" max="8177" width="7.5703125" style="184" customWidth="1"/>
    <col min="8178" max="8178" width="3.42578125" style="184" customWidth="1"/>
    <col min="8179" max="8192" width="8.7109375" style="184"/>
    <col min="8193" max="8193" width="1.42578125" style="184" customWidth="1"/>
    <col min="8194" max="8194" width="2.5703125" style="184" customWidth="1"/>
    <col min="8195" max="8195" width="7.28515625" style="184" customWidth="1"/>
    <col min="8196" max="8203" width="3.42578125" style="184" customWidth="1"/>
    <col min="8204" max="8205" width="4.5703125" style="184" customWidth="1"/>
    <col min="8206" max="8212" width="3.42578125" style="184" customWidth="1"/>
    <col min="8213" max="8213" width="3.5703125" style="184" customWidth="1"/>
    <col min="8214" max="8214" width="7.5703125" style="184" customWidth="1"/>
    <col min="8215" max="8215" width="3.5703125" style="184" customWidth="1"/>
    <col min="8216" max="8216" width="0.42578125" style="184" customWidth="1"/>
    <col min="8217" max="8218" width="8.7109375" style="184"/>
    <col min="8219" max="8220" width="20.5703125" style="184" customWidth="1"/>
    <col min="8221" max="8412" width="8.7109375" style="184"/>
    <col min="8413" max="8422" width="3.42578125" style="184" customWidth="1"/>
    <col min="8423" max="8423" width="4.42578125" style="184" customWidth="1"/>
    <col min="8424" max="8431" width="3.42578125" style="184" customWidth="1"/>
    <col min="8432" max="8432" width="3.5703125" style="184" customWidth="1"/>
    <col min="8433" max="8433" width="7.5703125" style="184" customWidth="1"/>
    <col min="8434" max="8434" width="3.42578125" style="184" customWidth="1"/>
    <col min="8435" max="8448" width="8.7109375" style="184"/>
    <col min="8449" max="8449" width="1.42578125" style="184" customWidth="1"/>
    <col min="8450" max="8450" width="2.5703125" style="184" customWidth="1"/>
    <col min="8451" max="8451" width="7.28515625" style="184" customWidth="1"/>
    <col min="8452" max="8459" width="3.42578125" style="184" customWidth="1"/>
    <col min="8460" max="8461" width="4.5703125" style="184" customWidth="1"/>
    <col min="8462" max="8468" width="3.42578125" style="184" customWidth="1"/>
    <col min="8469" max="8469" width="3.5703125" style="184" customWidth="1"/>
    <col min="8470" max="8470" width="7.5703125" style="184" customWidth="1"/>
    <col min="8471" max="8471" width="3.5703125" style="184" customWidth="1"/>
    <col min="8472" max="8472" width="0.42578125" style="184" customWidth="1"/>
    <col min="8473" max="8474" width="8.7109375" style="184"/>
    <col min="8475" max="8476" width="20.5703125" style="184" customWidth="1"/>
    <col min="8477" max="8668" width="8.7109375" style="184"/>
    <col min="8669" max="8678" width="3.42578125" style="184" customWidth="1"/>
    <col min="8679" max="8679" width="4.42578125" style="184" customWidth="1"/>
    <col min="8680" max="8687" width="3.42578125" style="184" customWidth="1"/>
    <col min="8688" max="8688" width="3.5703125" style="184" customWidth="1"/>
    <col min="8689" max="8689" width="7.5703125" style="184" customWidth="1"/>
    <col min="8690" max="8690" width="3.42578125" style="184" customWidth="1"/>
    <col min="8691" max="8704" width="8.7109375" style="184"/>
    <col min="8705" max="8705" width="1.42578125" style="184" customWidth="1"/>
    <col min="8706" max="8706" width="2.5703125" style="184" customWidth="1"/>
    <col min="8707" max="8707" width="7.28515625" style="184" customWidth="1"/>
    <col min="8708" max="8715" width="3.42578125" style="184" customWidth="1"/>
    <col min="8716" max="8717" width="4.5703125" style="184" customWidth="1"/>
    <col min="8718" max="8724" width="3.42578125" style="184" customWidth="1"/>
    <col min="8725" max="8725" width="3.5703125" style="184" customWidth="1"/>
    <col min="8726" max="8726" width="7.5703125" style="184" customWidth="1"/>
    <col min="8727" max="8727" width="3.5703125" style="184" customWidth="1"/>
    <col min="8728" max="8728" width="0.42578125" style="184" customWidth="1"/>
    <col min="8729" max="8730" width="8.7109375" style="184"/>
    <col min="8731" max="8732" width="20.5703125" style="184" customWidth="1"/>
    <col min="8733" max="8924" width="8.7109375" style="184"/>
    <col min="8925" max="8934" width="3.42578125" style="184" customWidth="1"/>
    <col min="8935" max="8935" width="4.42578125" style="184" customWidth="1"/>
    <col min="8936" max="8943" width="3.42578125" style="184" customWidth="1"/>
    <col min="8944" max="8944" width="3.5703125" style="184" customWidth="1"/>
    <col min="8945" max="8945" width="7.5703125" style="184" customWidth="1"/>
    <col min="8946" max="8946" width="3.42578125" style="184" customWidth="1"/>
    <col min="8947" max="8960" width="8.7109375" style="184"/>
    <col min="8961" max="8961" width="1.42578125" style="184" customWidth="1"/>
    <col min="8962" max="8962" width="2.5703125" style="184" customWidth="1"/>
    <col min="8963" max="8963" width="7.28515625" style="184" customWidth="1"/>
    <col min="8964" max="8971" width="3.42578125" style="184" customWidth="1"/>
    <col min="8972" max="8973" width="4.5703125" style="184" customWidth="1"/>
    <col min="8974" max="8980" width="3.42578125" style="184" customWidth="1"/>
    <col min="8981" max="8981" width="3.5703125" style="184" customWidth="1"/>
    <col min="8982" max="8982" width="7.5703125" style="184" customWidth="1"/>
    <col min="8983" max="8983" width="3.5703125" style="184" customWidth="1"/>
    <col min="8984" max="8984" width="0.42578125" style="184" customWidth="1"/>
    <col min="8985" max="8986" width="8.7109375" style="184"/>
    <col min="8987" max="8988" width="20.5703125" style="184" customWidth="1"/>
    <col min="8989" max="9180" width="8.7109375" style="184"/>
    <col min="9181" max="9190" width="3.42578125" style="184" customWidth="1"/>
    <col min="9191" max="9191" width="4.42578125" style="184" customWidth="1"/>
    <col min="9192" max="9199" width="3.42578125" style="184" customWidth="1"/>
    <col min="9200" max="9200" width="3.5703125" style="184" customWidth="1"/>
    <col min="9201" max="9201" width="7.5703125" style="184" customWidth="1"/>
    <col min="9202" max="9202" width="3.42578125" style="184" customWidth="1"/>
    <col min="9203" max="9216" width="8.7109375" style="184"/>
    <col min="9217" max="9217" width="1.42578125" style="184" customWidth="1"/>
    <col min="9218" max="9218" width="2.5703125" style="184" customWidth="1"/>
    <col min="9219" max="9219" width="7.28515625" style="184" customWidth="1"/>
    <col min="9220" max="9227" width="3.42578125" style="184" customWidth="1"/>
    <col min="9228" max="9229" width="4.5703125" style="184" customWidth="1"/>
    <col min="9230" max="9236" width="3.42578125" style="184" customWidth="1"/>
    <col min="9237" max="9237" width="3.5703125" style="184" customWidth="1"/>
    <col min="9238" max="9238" width="7.5703125" style="184" customWidth="1"/>
    <col min="9239" max="9239" width="3.5703125" style="184" customWidth="1"/>
    <col min="9240" max="9240" width="0.42578125" style="184" customWidth="1"/>
    <col min="9241" max="9242" width="8.7109375" style="184"/>
    <col min="9243" max="9244" width="20.5703125" style="184" customWidth="1"/>
    <col min="9245" max="9436" width="8.7109375" style="184"/>
    <col min="9437" max="9446" width="3.42578125" style="184" customWidth="1"/>
    <col min="9447" max="9447" width="4.42578125" style="184" customWidth="1"/>
    <col min="9448" max="9455" width="3.42578125" style="184" customWidth="1"/>
    <col min="9456" max="9456" width="3.5703125" style="184" customWidth="1"/>
    <col min="9457" max="9457" width="7.5703125" style="184" customWidth="1"/>
    <col min="9458" max="9458" width="3.42578125" style="184" customWidth="1"/>
    <col min="9459" max="9472" width="8.7109375" style="184"/>
    <col min="9473" max="9473" width="1.42578125" style="184" customWidth="1"/>
    <col min="9474" max="9474" width="2.5703125" style="184" customWidth="1"/>
    <col min="9475" max="9475" width="7.28515625" style="184" customWidth="1"/>
    <col min="9476" max="9483" width="3.42578125" style="184" customWidth="1"/>
    <col min="9484" max="9485" width="4.5703125" style="184" customWidth="1"/>
    <col min="9486" max="9492" width="3.42578125" style="184" customWidth="1"/>
    <col min="9493" max="9493" width="3.5703125" style="184" customWidth="1"/>
    <col min="9494" max="9494" width="7.5703125" style="184" customWidth="1"/>
    <col min="9495" max="9495" width="3.5703125" style="184" customWidth="1"/>
    <col min="9496" max="9496" width="0.42578125" style="184" customWidth="1"/>
    <col min="9497" max="9498" width="8.7109375" style="184"/>
    <col min="9499" max="9500" width="20.5703125" style="184" customWidth="1"/>
    <col min="9501" max="9692" width="8.7109375" style="184"/>
    <col min="9693" max="9702" width="3.42578125" style="184" customWidth="1"/>
    <col min="9703" max="9703" width="4.42578125" style="184" customWidth="1"/>
    <col min="9704" max="9711" width="3.42578125" style="184" customWidth="1"/>
    <col min="9712" max="9712" width="3.5703125" style="184" customWidth="1"/>
    <col min="9713" max="9713" width="7.5703125" style="184" customWidth="1"/>
    <col min="9714" max="9714" width="3.42578125" style="184" customWidth="1"/>
    <col min="9715" max="9728" width="8.7109375" style="184"/>
    <col min="9729" max="9729" width="1.42578125" style="184" customWidth="1"/>
    <col min="9730" max="9730" width="2.5703125" style="184" customWidth="1"/>
    <col min="9731" max="9731" width="7.28515625" style="184" customWidth="1"/>
    <col min="9732" max="9739" width="3.42578125" style="184" customWidth="1"/>
    <col min="9740" max="9741" width="4.5703125" style="184" customWidth="1"/>
    <col min="9742" max="9748" width="3.42578125" style="184" customWidth="1"/>
    <col min="9749" max="9749" width="3.5703125" style="184" customWidth="1"/>
    <col min="9750" max="9750" width="7.5703125" style="184" customWidth="1"/>
    <col min="9751" max="9751" width="3.5703125" style="184" customWidth="1"/>
    <col min="9752" max="9752" width="0.42578125" style="184" customWidth="1"/>
    <col min="9753" max="9754" width="8.7109375" style="184"/>
    <col min="9755" max="9756" width="20.5703125" style="184" customWidth="1"/>
    <col min="9757" max="9948" width="8.7109375" style="184"/>
    <col min="9949" max="9958" width="3.42578125" style="184" customWidth="1"/>
    <col min="9959" max="9959" width="4.42578125" style="184" customWidth="1"/>
    <col min="9960" max="9967" width="3.42578125" style="184" customWidth="1"/>
    <col min="9968" max="9968" width="3.5703125" style="184" customWidth="1"/>
    <col min="9969" max="9969" width="7.5703125" style="184" customWidth="1"/>
    <col min="9970" max="9970" width="3.42578125" style="184" customWidth="1"/>
    <col min="9971" max="9984" width="8.7109375" style="184"/>
    <col min="9985" max="9985" width="1.42578125" style="184" customWidth="1"/>
    <col min="9986" max="9986" width="2.5703125" style="184" customWidth="1"/>
    <col min="9987" max="9987" width="7.28515625" style="184" customWidth="1"/>
    <col min="9988" max="9995" width="3.42578125" style="184" customWidth="1"/>
    <col min="9996" max="9997" width="4.5703125" style="184" customWidth="1"/>
    <col min="9998" max="10004" width="3.42578125" style="184" customWidth="1"/>
    <col min="10005" max="10005" width="3.5703125" style="184" customWidth="1"/>
    <col min="10006" max="10006" width="7.5703125" style="184" customWidth="1"/>
    <col min="10007" max="10007" width="3.5703125" style="184" customWidth="1"/>
    <col min="10008" max="10008" width="0.42578125" style="184" customWidth="1"/>
    <col min="10009" max="10010" width="8.7109375" style="184"/>
    <col min="10011" max="10012" width="20.5703125" style="184" customWidth="1"/>
    <col min="10013" max="10204" width="8.7109375" style="184"/>
    <col min="10205" max="10214" width="3.42578125" style="184" customWidth="1"/>
    <col min="10215" max="10215" width="4.42578125" style="184" customWidth="1"/>
    <col min="10216" max="10223" width="3.42578125" style="184" customWidth="1"/>
    <col min="10224" max="10224" width="3.5703125" style="184" customWidth="1"/>
    <col min="10225" max="10225" width="7.5703125" style="184" customWidth="1"/>
    <col min="10226" max="10226" width="3.42578125" style="184" customWidth="1"/>
    <col min="10227" max="10240" width="8.7109375" style="184"/>
    <col min="10241" max="10241" width="1.42578125" style="184" customWidth="1"/>
    <col min="10242" max="10242" width="2.5703125" style="184" customWidth="1"/>
    <col min="10243" max="10243" width="7.28515625" style="184" customWidth="1"/>
    <col min="10244" max="10251" width="3.42578125" style="184" customWidth="1"/>
    <col min="10252" max="10253" width="4.5703125" style="184" customWidth="1"/>
    <col min="10254" max="10260" width="3.42578125" style="184" customWidth="1"/>
    <col min="10261" max="10261" width="3.5703125" style="184" customWidth="1"/>
    <col min="10262" max="10262" width="7.5703125" style="184" customWidth="1"/>
    <col min="10263" max="10263" width="3.5703125" style="184" customWidth="1"/>
    <col min="10264" max="10264" width="0.42578125" style="184" customWidth="1"/>
    <col min="10265" max="10266" width="8.7109375" style="184"/>
    <col min="10267" max="10268" width="20.5703125" style="184" customWidth="1"/>
    <col min="10269" max="10460" width="8.7109375" style="184"/>
    <col min="10461" max="10470" width="3.42578125" style="184" customWidth="1"/>
    <col min="10471" max="10471" width="4.42578125" style="184" customWidth="1"/>
    <col min="10472" max="10479" width="3.42578125" style="184" customWidth="1"/>
    <col min="10480" max="10480" width="3.5703125" style="184" customWidth="1"/>
    <col min="10481" max="10481" width="7.5703125" style="184" customWidth="1"/>
    <col min="10482" max="10482" width="3.42578125" style="184" customWidth="1"/>
    <col min="10483" max="10496" width="8.7109375" style="184"/>
    <col min="10497" max="10497" width="1.42578125" style="184" customWidth="1"/>
    <col min="10498" max="10498" width="2.5703125" style="184" customWidth="1"/>
    <col min="10499" max="10499" width="7.28515625" style="184" customWidth="1"/>
    <col min="10500" max="10507" width="3.42578125" style="184" customWidth="1"/>
    <col min="10508" max="10509" width="4.5703125" style="184" customWidth="1"/>
    <col min="10510" max="10516" width="3.42578125" style="184" customWidth="1"/>
    <col min="10517" max="10517" width="3.5703125" style="184" customWidth="1"/>
    <col min="10518" max="10518" width="7.5703125" style="184" customWidth="1"/>
    <col min="10519" max="10519" width="3.5703125" style="184" customWidth="1"/>
    <col min="10520" max="10520" width="0.42578125" style="184" customWidth="1"/>
    <col min="10521" max="10522" width="8.7109375" style="184"/>
    <col min="10523" max="10524" width="20.5703125" style="184" customWidth="1"/>
    <col min="10525" max="10716" width="8.7109375" style="184"/>
    <col min="10717" max="10726" width="3.42578125" style="184" customWidth="1"/>
    <col min="10727" max="10727" width="4.42578125" style="184" customWidth="1"/>
    <col min="10728" max="10735" width="3.42578125" style="184" customWidth="1"/>
    <col min="10736" max="10736" width="3.5703125" style="184" customWidth="1"/>
    <col min="10737" max="10737" width="7.5703125" style="184" customWidth="1"/>
    <col min="10738" max="10738" width="3.42578125" style="184" customWidth="1"/>
    <col min="10739" max="10752" width="8.7109375" style="184"/>
    <col min="10753" max="10753" width="1.42578125" style="184" customWidth="1"/>
    <col min="10754" max="10754" width="2.5703125" style="184" customWidth="1"/>
    <col min="10755" max="10755" width="7.28515625" style="184" customWidth="1"/>
    <col min="10756" max="10763" width="3.42578125" style="184" customWidth="1"/>
    <col min="10764" max="10765" width="4.5703125" style="184" customWidth="1"/>
    <col min="10766" max="10772" width="3.42578125" style="184" customWidth="1"/>
    <col min="10773" max="10773" width="3.5703125" style="184" customWidth="1"/>
    <col min="10774" max="10774" width="7.5703125" style="184" customWidth="1"/>
    <col min="10775" max="10775" width="3.5703125" style="184" customWidth="1"/>
    <col min="10776" max="10776" width="0.42578125" style="184" customWidth="1"/>
    <col min="10777" max="10778" width="8.7109375" style="184"/>
    <col min="10779" max="10780" width="20.5703125" style="184" customWidth="1"/>
    <col min="10781" max="10972" width="8.7109375" style="184"/>
    <col min="10973" max="10982" width="3.42578125" style="184" customWidth="1"/>
    <col min="10983" max="10983" width="4.42578125" style="184" customWidth="1"/>
    <col min="10984" max="10991" width="3.42578125" style="184" customWidth="1"/>
    <col min="10992" max="10992" width="3.5703125" style="184" customWidth="1"/>
    <col min="10993" max="10993" width="7.5703125" style="184" customWidth="1"/>
    <col min="10994" max="10994" width="3.42578125" style="184" customWidth="1"/>
    <col min="10995" max="11008" width="8.7109375" style="184"/>
    <col min="11009" max="11009" width="1.42578125" style="184" customWidth="1"/>
    <col min="11010" max="11010" width="2.5703125" style="184" customWidth="1"/>
    <col min="11011" max="11011" width="7.28515625" style="184" customWidth="1"/>
    <col min="11012" max="11019" width="3.42578125" style="184" customWidth="1"/>
    <col min="11020" max="11021" width="4.5703125" style="184" customWidth="1"/>
    <col min="11022" max="11028" width="3.42578125" style="184" customWidth="1"/>
    <col min="11029" max="11029" width="3.5703125" style="184" customWidth="1"/>
    <col min="11030" max="11030" width="7.5703125" style="184" customWidth="1"/>
    <col min="11031" max="11031" width="3.5703125" style="184" customWidth="1"/>
    <col min="11032" max="11032" width="0.42578125" style="184" customWidth="1"/>
    <col min="11033" max="11034" width="8.7109375" style="184"/>
    <col min="11035" max="11036" width="20.5703125" style="184" customWidth="1"/>
    <col min="11037" max="11228" width="8.7109375" style="184"/>
    <col min="11229" max="11238" width="3.42578125" style="184" customWidth="1"/>
    <col min="11239" max="11239" width="4.42578125" style="184" customWidth="1"/>
    <col min="11240" max="11247" width="3.42578125" style="184" customWidth="1"/>
    <col min="11248" max="11248" width="3.5703125" style="184" customWidth="1"/>
    <col min="11249" max="11249" width="7.5703125" style="184" customWidth="1"/>
    <col min="11250" max="11250" width="3.42578125" style="184" customWidth="1"/>
    <col min="11251" max="11264" width="8.7109375" style="184"/>
    <col min="11265" max="11265" width="1.42578125" style="184" customWidth="1"/>
    <col min="11266" max="11266" width="2.5703125" style="184" customWidth="1"/>
    <col min="11267" max="11267" width="7.28515625" style="184" customWidth="1"/>
    <col min="11268" max="11275" width="3.42578125" style="184" customWidth="1"/>
    <col min="11276" max="11277" width="4.5703125" style="184" customWidth="1"/>
    <col min="11278" max="11284" width="3.42578125" style="184" customWidth="1"/>
    <col min="11285" max="11285" width="3.5703125" style="184" customWidth="1"/>
    <col min="11286" max="11286" width="7.5703125" style="184" customWidth="1"/>
    <col min="11287" max="11287" width="3.5703125" style="184" customWidth="1"/>
    <col min="11288" max="11288" width="0.42578125" style="184" customWidth="1"/>
    <col min="11289" max="11290" width="8.7109375" style="184"/>
    <col min="11291" max="11292" width="20.5703125" style="184" customWidth="1"/>
    <col min="11293" max="11484" width="8.7109375" style="184"/>
    <col min="11485" max="11494" width="3.42578125" style="184" customWidth="1"/>
    <col min="11495" max="11495" width="4.42578125" style="184" customWidth="1"/>
    <col min="11496" max="11503" width="3.42578125" style="184" customWidth="1"/>
    <col min="11504" max="11504" width="3.5703125" style="184" customWidth="1"/>
    <col min="11505" max="11505" width="7.5703125" style="184" customWidth="1"/>
    <col min="11506" max="11506" width="3.42578125" style="184" customWidth="1"/>
    <col min="11507" max="11520" width="8.7109375" style="184"/>
    <col min="11521" max="11521" width="1.42578125" style="184" customWidth="1"/>
    <col min="11522" max="11522" width="2.5703125" style="184" customWidth="1"/>
    <col min="11523" max="11523" width="7.28515625" style="184" customWidth="1"/>
    <col min="11524" max="11531" width="3.42578125" style="184" customWidth="1"/>
    <col min="11532" max="11533" width="4.5703125" style="184" customWidth="1"/>
    <col min="11534" max="11540" width="3.42578125" style="184" customWidth="1"/>
    <col min="11541" max="11541" width="3.5703125" style="184" customWidth="1"/>
    <col min="11542" max="11542" width="7.5703125" style="184" customWidth="1"/>
    <col min="11543" max="11543" width="3.5703125" style="184" customWidth="1"/>
    <col min="11544" max="11544" width="0.42578125" style="184" customWidth="1"/>
    <col min="11545" max="11546" width="8.7109375" style="184"/>
    <col min="11547" max="11548" width="20.5703125" style="184" customWidth="1"/>
    <col min="11549" max="11740" width="8.7109375" style="184"/>
    <col min="11741" max="11750" width="3.42578125" style="184" customWidth="1"/>
    <col min="11751" max="11751" width="4.42578125" style="184" customWidth="1"/>
    <col min="11752" max="11759" width="3.42578125" style="184" customWidth="1"/>
    <col min="11760" max="11760" width="3.5703125" style="184" customWidth="1"/>
    <col min="11761" max="11761" width="7.5703125" style="184" customWidth="1"/>
    <col min="11762" max="11762" width="3.42578125" style="184" customWidth="1"/>
    <col min="11763" max="11776" width="8.7109375" style="184"/>
    <col min="11777" max="11777" width="1.42578125" style="184" customWidth="1"/>
    <col min="11778" max="11778" width="2.5703125" style="184" customWidth="1"/>
    <col min="11779" max="11779" width="7.28515625" style="184" customWidth="1"/>
    <col min="11780" max="11787" width="3.42578125" style="184" customWidth="1"/>
    <col min="11788" max="11789" width="4.5703125" style="184" customWidth="1"/>
    <col min="11790" max="11796" width="3.42578125" style="184" customWidth="1"/>
    <col min="11797" max="11797" width="3.5703125" style="184" customWidth="1"/>
    <col min="11798" max="11798" width="7.5703125" style="184" customWidth="1"/>
    <col min="11799" max="11799" width="3.5703125" style="184" customWidth="1"/>
    <col min="11800" max="11800" width="0.42578125" style="184" customWidth="1"/>
    <col min="11801" max="11802" width="8.7109375" style="184"/>
    <col min="11803" max="11804" width="20.5703125" style="184" customWidth="1"/>
    <col min="11805" max="11996" width="8.7109375" style="184"/>
    <col min="11997" max="12006" width="3.42578125" style="184" customWidth="1"/>
    <col min="12007" max="12007" width="4.42578125" style="184" customWidth="1"/>
    <col min="12008" max="12015" width="3.42578125" style="184" customWidth="1"/>
    <col min="12016" max="12016" width="3.5703125" style="184" customWidth="1"/>
    <col min="12017" max="12017" width="7.5703125" style="184" customWidth="1"/>
    <col min="12018" max="12018" width="3.42578125" style="184" customWidth="1"/>
    <col min="12019" max="12032" width="8.7109375" style="184"/>
    <col min="12033" max="12033" width="1.42578125" style="184" customWidth="1"/>
    <col min="12034" max="12034" width="2.5703125" style="184" customWidth="1"/>
    <col min="12035" max="12035" width="7.28515625" style="184" customWidth="1"/>
    <col min="12036" max="12043" width="3.42578125" style="184" customWidth="1"/>
    <col min="12044" max="12045" width="4.5703125" style="184" customWidth="1"/>
    <col min="12046" max="12052" width="3.42578125" style="184" customWidth="1"/>
    <col min="12053" max="12053" width="3.5703125" style="184" customWidth="1"/>
    <col min="12054" max="12054" width="7.5703125" style="184" customWidth="1"/>
    <col min="12055" max="12055" width="3.5703125" style="184" customWidth="1"/>
    <col min="12056" max="12056" width="0.42578125" style="184" customWidth="1"/>
    <col min="12057" max="12058" width="8.7109375" style="184"/>
    <col min="12059" max="12060" width="20.5703125" style="184" customWidth="1"/>
    <col min="12061" max="12252" width="8.7109375" style="184"/>
    <col min="12253" max="12262" width="3.42578125" style="184" customWidth="1"/>
    <col min="12263" max="12263" width="4.42578125" style="184" customWidth="1"/>
    <col min="12264" max="12271" width="3.42578125" style="184" customWidth="1"/>
    <col min="12272" max="12272" width="3.5703125" style="184" customWidth="1"/>
    <col min="12273" max="12273" width="7.5703125" style="184" customWidth="1"/>
    <col min="12274" max="12274" width="3.42578125" style="184" customWidth="1"/>
    <col min="12275" max="12288" width="8.7109375" style="184"/>
    <col min="12289" max="12289" width="1.42578125" style="184" customWidth="1"/>
    <col min="12290" max="12290" width="2.5703125" style="184" customWidth="1"/>
    <col min="12291" max="12291" width="7.28515625" style="184" customWidth="1"/>
    <col min="12292" max="12299" width="3.42578125" style="184" customWidth="1"/>
    <col min="12300" max="12301" width="4.5703125" style="184" customWidth="1"/>
    <col min="12302" max="12308" width="3.42578125" style="184" customWidth="1"/>
    <col min="12309" max="12309" width="3.5703125" style="184" customWidth="1"/>
    <col min="12310" max="12310" width="7.5703125" style="184" customWidth="1"/>
    <col min="12311" max="12311" width="3.5703125" style="184" customWidth="1"/>
    <col min="12312" max="12312" width="0.42578125" style="184" customWidth="1"/>
    <col min="12313" max="12314" width="8.7109375" style="184"/>
    <col min="12315" max="12316" width="20.5703125" style="184" customWidth="1"/>
    <col min="12317" max="12508" width="8.7109375" style="184"/>
    <col min="12509" max="12518" width="3.42578125" style="184" customWidth="1"/>
    <col min="12519" max="12519" width="4.42578125" style="184" customWidth="1"/>
    <col min="12520" max="12527" width="3.42578125" style="184" customWidth="1"/>
    <col min="12528" max="12528" width="3.5703125" style="184" customWidth="1"/>
    <col min="12529" max="12529" width="7.5703125" style="184" customWidth="1"/>
    <col min="12530" max="12530" width="3.42578125" style="184" customWidth="1"/>
    <col min="12531" max="12544" width="8.7109375" style="184"/>
    <col min="12545" max="12545" width="1.42578125" style="184" customWidth="1"/>
    <col min="12546" max="12546" width="2.5703125" style="184" customWidth="1"/>
    <col min="12547" max="12547" width="7.28515625" style="184" customWidth="1"/>
    <col min="12548" max="12555" width="3.42578125" style="184" customWidth="1"/>
    <col min="12556" max="12557" width="4.5703125" style="184" customWidth="1"/>
    <col min="12558" max="12564" width="3.42578125" style="184" customWidth="1"/>
    <col min="12565" max="12565" width="3.5703125" style="184" customWidth="1"/>
    <col min="12566" max="12566" width="7.5703125" style="184" customWidth="1"/>
    <col min="12567" max="12567" width="3.5703125" style="184" customWidth="1"/>
    <col min="12568" max="12568" width="0.42578125" style="184" customWidth="1"/>
    <col min="12569" max="12570" width="8.7109375" style="184"/>
    <col min="12571" max="12572" width="20.5703125" style="184" customWidth="1"/>
    <col min="12573" max="12764" width="8.7109375" style="184"/>
    <col min="12765" max="12774" width="3.42578125" style="184" customWidth="1"/>
    <col min="12775" max="12775" width="4.42578125" style="184" customWidth="1"/>
    <col min="12776" max="12783" width="3.42578125" style="184" customWidth="1"/>
    <col min="12784" max="12784" width="3.5703125" style="184" customWidth="1"/>
    <col min="12785" max="12785" width="7.5703125" style="184" customWidth="1"/>
    <col min="12786" max="12786" width="3.42578125" style="184" customWidth="1"/>
    <col min="12787" max="12800" width="8.7109375" style="184"/>
    <col min="12801" max="12801" width="1.42578125" style="184" customWidth="1"/>
    <col min="12802" max="12802" width="2.5703125" style="184" customWidth="1"/>
    <col min="12803" max="12803" width="7.28515625" style="184" customWidth="1"/>
    <col min="12804" max="12811" width="3.42578125" style="184" customWidth="1"/>
    <col min="12812" max="12813" width="4.5703125" style="184" customWidth="1"/>
    <col min="12814" max="12820" width="3.42578125" style="184" customWidth="1"/>
    <col min="12821" max="12821" width="3.5703125" style="184" customWidth="1"/>
    <col min="12822" max="12822" width="7.5703125" style="184" customWidth="1"/>
    <col min="12823" max="12823" width="3.5703125" style="184" customWidth="1"/>
    <col min="12824" max="12824" width="0.42578125" style="184" customWidth="1"/>
    <col min="12825" max="12826" width="8.7109375" style="184"/>
    <col min="12827" max="12828" width="20.5703125" style="184" customWidth="1"/>
    <col min="12829" max="13020" width="8.7109375" style="184"/>
    <col min="13021" max="13030" width="3.42578125" style="184" customWidth="1"/>
    <col min="13031" max="13031" width="4.42578125" style="184" customWidth="1"/>
    <col min="13032" max="13039" width="3.42578125" style="184" customWidth="1"/>
    <col min="13040" max="13040" width="3.5703125" style="184" customWidth="1"/>
    <col min="13041" max="13041" width="7.5703125" style="184" customWidth="1"/>
    <col min="13042" max="13042" width="3.42578125" style="184" customWidth="1"/>
    <col min="13043" max="13056" width="8.7109375" style="184"/>
    <col min="13057" max="13057" width="1.42578125" style="184" customWidth="1"/>
    <col min="13058" max="13058" width="2.5703125" style="184" customWidth="1"/>
    <col min="13059" max="13059" width="7.28515625" style="184" customWidth="1"/>
    <col min="13060" max="13067" width="3.42578125" style="184" customWidth="1"/>
    <col min="13068" max="13069" width="4.5703125" style="184" customWidth="1"/>
    <col min="13070" max="13076" width="3.42578125" style="184" customWidth="1"/>
    <col min="13077" max="13077" width="3.5703125" style="184" customWidth="1"/>
    <col min="13078" max="13078" width="7.5703125" style="184" customWidth="1"/>
    <col min="13079" max="13079" width="3.5703125" style="184" customWidth="1"/>
    <col min="13080" max="13080" width="0.42578125" style="184" customWidth="1"/>
    <col min="13081" max="13082" width="8.7109375" style="184"/>
    <col min="13083" max="13084" width="20.5703125" style="184" customWidth="1"/>
    <col min="13085" max="13276" width="8.7109375" style="184"/>
    <col min="13277" max="13286" width="3.42578125" style="184" customWidth="1"/>
    <col min="13287" max="13287" width="4.42578125" style="184" customWidth="1"/>
    <col min="13288" max="13295" width="3.42578125" style="184" customWidth="1"/>
    <col min="13296" max="13296" width="3.5703125" style="184" customWidth="1"/>
    <col min="13297" max="13297" width="7.5703125" style="184" customWidth="1"/>
    <col min="13298" max="13298" width="3.42578125" style="184" customWidth="1"/>
    <col min="13299" max="13312" width="8.7109375" style="184"/>
    <col min="13313" max="13313" width="1.42578125" style="184" customWidth="1"/>
    <col min="13314" max="13314" width="2.5703125" style="184" customWidth="1"/>
    <col min="13315" max="13315" width="7.28515625" style="184" customWidth="1"/>
    <col min="13316" max="13323" width="3.42578125" style="184" customWidth="1"/>
    <col min="13324" max="13325" width="4.5703125" style="184" customWidth="1"/>
    <col min="13326" max="13332" width="3.42578125" style="184" customWidth="1"/>
    <col min="13333" max="13333" width="3.5703125" style="184" customWidth="1"/>
    <col min="13334" max="13334" width="7.5703125" style="184" customWidth="1"/>
    <col min="13335" max="13335" width="3.5703125" style="184" customWidth="1"/>
    <col min="13336" max="13336" width="0.42578125" style="184" customWidth="1"/>
    <col min="13337" max="13338" width="8.7109375" style="184"/>
    <col min="13339" max="13340" width="20.5703125" style="184" customWidth="1"/>
    <col min="13341" max="13532" width="8.7109375" style="184"/>
    <col min="13533" max="13542" width="3.42578125" style="184" customWidth="1"/>
    <col min="13543" max="13543" width="4.42578125" style="184" customWidth="1"/>
    <col min="13544" max="13551" width="3.42578125" style="184" customWidth="1"/>
    <col min="13552" max="13552" width="3.5703125" style="184" customWidth="1"/>
    <col min="13553" max="13553" width="7.5703125" style="184" customWidth="1"/>
    <col min="13554" max="13554" width="3.42578125" style="184" customWidth="1"/>
    <col min="13555" max="13568" width="8.7109375" style="184"/>
    <col min="13569" max="13569" width="1.42578125" style="184" customWidth="1"/>
    <col min="13570" max="13570" width="2.5703125" style="184" customWidth="1"/>
    <col min="13571" max="13571" width="7.28515625" style="184" customWidth="1"/>
    <col min="13572" max="13579" width="3.42578125" style="184" customWidth="1"/>
    <col min="13580" max="13581" width="4.5703125" style="184" customWidth="1"/>
    <col min="13582" max="13588" width="3.42578125" style="184" customWidth="1"/>
    <col min="13589" max="13589" width="3.5703125" style="184" customWidth="1"/>
    <col min="13590" max="13590" width="7.5703125" style="184" customWidth="1"/>
    <col min="13591" max="13591" width="3.5703125" style="184" customWidth="1"/>
    <col min="13592" max="13592" width="0.42578125" style="184" customWidth="1"/>
    <col min="13593" max="13594" width="8.7109375" style="184"/>
    <col min="13595" max="13596" width="20.5703125" style="184" customWidth="1"/>
    <col min="13597" max="13788" width="8.7109375" style="184"/>
    <col min="13789" max="13798" width="3.42578125" style="184" customWidth="1"/>
    <col min="13799" max="13799" width="4.42578125" style="184" customWidth="1"/>
    <col min="13800" max="13807" width="3.42578125" style="184" customWidth="1"/>
    <col min="13808" max="13808" width="3.5703125" style="184" customWidth="1"/>
    <col min="13809" max="13809" width="7.5703125" style="184" customWidth="1"/>
    <col min="13810" max="13810" width="3.42578125" style="184" customWidth="1"/>
    <col min="13811" max="13824" width="8.7109375" style="184"/>
    <col min="13825" max="13825" width="1.42578125" style="184" customWidth="1"/>
    <col min="13826" max="13826" width="2.5703125" style="184" customWidth="1"/>
    <col min="13827" max="13827" width="7.28515625" style="184" customWidth="1"/>
    <col min="13828" max="13835" width="3.42578125" style="184" customWidth="1"/>
    <col min="13836" max="13837" width="4.5703125" style="184" customWidth="1"/>
    <col min="13838" max="13844" width="3.42578125" style="184" customWidth="1"/>
    <col min="13845" max="13845" width="3.5703125" style="184" customWidth="1"/>
    <col min="13846" max="13846" width="7.5703125" style="184" customWidth="1"/>
    <col min="13847" max="13847" width="3.5703125" style="184" customWidth="1"/>
    <col min="13848" max="13848" width="0.42578125" style="184" customWidth="1"/>
    <col min="13849" max="13850" width="8.7109375" style="184"/>
    <col min="13851" max="13852" width="20.5703125" style="184" customWidth="1"/>
    <col min="13853" max="14044" width="8.7109375" style="184"/>
    <col min="14045" max="14054" width="3.42578125" style="184" customWidth="1"/>
    <col min="14055" max="14055" width="4.42578125" style="184" customWidth="1"/>
    <col min="14056" max="14063" width="3.42578125" style="184" customWidth="1"/>
    <col min="14064" max="14064" width="3.5703125" style="184" customWidth="1"/>
    <col min="14065" max="14065" width="7.5703125" style="184" customWidth="1"/>
    <col min="14066" max="14066" width="3.42578125" style="184" customWidth="1"/>
    <col min="14067" max="14080" width="8.7109375" style="184"/>
    <col min="14081" max="14081" width="1.42578125" style="184" customWidth="1"/>
    <col min="14082" max="14082" width="2.5703125" style="184" customWidth="1"/>
    <col min="14083" max="14083" width="7.28515625" style="184" customWidth="1"/>
    <col min="14084" max="14091" width="3.42578125" style="184" customWidth="1"/>
    <col min="14092" max="14093" width="4.5703125" style="184" customWidth="1"/>
    <col min="14094" max="14100" width="3.42578125" style="184" customWidth="1"/>
    <col min="14101" max="14101" width="3.5703125" style="184" customWidth="1"/>
    <col min="14102" max="14102" width="7.5703125" style="184" customWidth="1"/>
    <col min="14103" max="14103" width="3.5703125" style="184" customWidth="1"/>
    <col min="14104" max="14104" width="0.42578125" style="184" customWidth="1"/>
    <col min="14105" max="14106" width="8.7109375" style="184"/>
    <col min="14107" max="14108" width="20.5703125" style="184" customWidth="1"/>
    <col min="14109" max="14300" width="8.7109375" style="184"/>
    <col min="14301" max="14310" width="3.42578125" style="184" customWidth="1"/>
    <col min="14311" max="14311" width="4.42578125" style="184" customWidth="1"/>
    <col min="14312" max="14319" width="3.42578125" style="184" customWidth="1"/>
    <col min="14320" max="14320" width="3.5703125" style="184" customWidth="1"/>
    <col min="14321" max="14321" width="7.5703125" style="184" customWidth="1"/>
    <col min="14322" max="14322" width="3.42578125" style="184" customWidth="1"/>
    <col min="14323" max="14336" width="8.7109375" style="184"/>
    <col min="14337" max="14337" width="1.42578125" style="184" customWidth="1"/>
    <col min="14338" max="14338" width="2.5703125" style="184" customWidth="1"/>
    <col min="14339" max="14339" width="7.28515625" style="184" customWidth="1"/>
    <col min="14340" max="14347" width="3.42578125" style="184" customWidth="1"/>
    <col min="14348" max="14349" width="4.5703125" style="184" customWidth="1"/>
    <col min="14350" max="14356" width="3.42578125" style="184" customWidth="1"/>
    <col min="14357" max="14357" width="3.5703125" style="184" customWidth="1"/>
    <col min="14358" max="14358" width="7.5703125" style="184" customWidth="1"/>
    <col min="14359" max="14359" width="3.5703125" style="184" customWidth="1"/>
    <col min="14360" max="14360" width="0.42578125" style="184" customWidth="1"/>
    <col min="14361" max="14362" width="8.7109375" style="184"/>
    <col min="14363" max="14364" width="20.5703125" style="184" customWidth="1"/>
    <col min="14365" max="14556" width="8.7109375" style="184"/>
    <col min="14557" max="14566" width="3.42578125" style="184" customWidth="1"/>
    <col min="14567" max="14567" width="4.42578125" style="184" customWidth="1"/>
    <col min="14568" max="14575" width="3.42578125" style="184" customWidth="1"/>
    <col min="14576" max="14576" width="3.5703125" style="184" customWidth="1"/>
    <col min="14577" max="14577" width="7.5703125" style="184" customWidth="1"/>
    <col min="14578" max="14578" width="3.42578125" style="184" customWidth="1"/>
    <col min="14579" max="14592" width="8.7109375" style="184"/>
    <col min="14593" max="14593" width="1.42578125" style="184" customWidth="1"/>
    <col min="14594" max="14594" width="2.5703125" style="184" customWidth="1"/>
    <col min="14595" max="14595" width="7.28515625" style="184" customWidth="1"/>
    <col min="14596" max="14603" width="3.42578125" style="184" customWidth="1"/>
    <col min="14604" max="14605" width="4.5703125" style="184" customWidth="1"/>
    <col min="14606" max="14612" width="3.42578125" style="184" customWidth="1"/>
    <col min="14613" max="14613" width="3.5703125" style="184" customWidth="1"/>
    <col min="14614" max="14614" width="7.5703125" style="184" customWidth="1"/>
    <col min="14615" max="14615" width="3.5703125" style="184" customWidth="1"/>
    <col min="14616" max="14616" width="0.42578125" style="184" customWidth="1"/>
    <col min="14617" max="14618" width="8.7109375" style="184"/>
    <col min="14619" max="14620" width="20.5703125" style="184" customWidth="1"/>
    <col min="14621" max="14812" width="8.7109375" style="184"/>
    <col min="14813" max="14822" width="3.42578125" style="184" customWidth="1"/>
    <col min="14823" max="14823" width="4.42578125" style="184" customWidth="1"/>
    <col min="14824" max="14831" width="3.42578125" style="184" customWidth="1"/>
    <col min="14832" max="14832" width="3.5703125" style="184" customWidth="1"/>
    <col min="14833" max="14833" width="7.5703125" style="184" customWidth="1"/>
    <col min="14834" max="14834" width="3.42578125" style="184" customWidth="1"/>
    <col min="14835" max="14848" width="8.7109375" style="184"/>
    <col min="14849" max="14849" width="1.42578125" style="184" customWidth="1"/>
    <col min="14850" max="14850" width="2.5703125" style="184" customWidth="1"/>
    <col min="14851" max="14851" width="7.28515625" style="184" customWidth="1"/>
    <col min="14852" max="14859" width="3.42578125" style="184" customWidth="1"/>
    <col min="14860" max="14861" width="4.5703125" style="184" customWidth="1"/>
    <col min="14862" max="14868" width="3.42578125" style="184" customWidth="1"/>
    <col min="14869" max="14869" width="3.5703125" style="184" customWidth="1"/>
    <col min="14870" max="14870" width="7.5703125" style="184" customWidth="1"/>
    <col min="14871" max="14871" width="3.5703125" style="184" customWidth="1"/>
    <col min="14872" max="14872" width="0.42578125" style="184" customWidth="1"/>
    <col min="14873" max="14874" width="8.7109375" style="184"/>
    <col min="14875" max="14876" width="20.5703125" style="184" customWidth="1"/>
    <col min="14877" max="15068" width="8.7109375" style="184"/>
    <col min="15069" max="15078" width="3.42578125" style="184" customWidth="1"/>
    <col min="15079" max="15079" width="4.42578125" style="184" customWidth="1"/>
    <col min="15080" max="15087" width="3.42578125" style="184" customWidth="1"/>
    <col min="15088" max="15088" width="3.5703125" style="184" customWidth="1"/>
    <col min="15089" max="15089" width="7.5703125" style="184" customWidth="1"/>
    <col min="15090" max="15090" width="3.42578125" style="184" customWidth="1"/>
    <col min="15091" max="15104" width="8.7109375" style="184"/>
    <col min="15105" max="15105" width="1.42578125" style="184" customWidth="1"/>
    <col min="15106" max="15106" width="2.5703125" style="184" customWidth="1"/>
    <col min="15107" max="15107" width="7.28515625" style="184" customWidth="1"/>
    <col min="15108" max="15115" width="3.42578125" style="184" customWidth="1"/>
    <col min="15116" max="15117" width="4.5703125" style="184" customWidth="1"/>
    <col min="15118" max="15124" width="3.42578125" style="184" customWidth="1"/>
    <col min="15125" max="15125" width="3.5703125" style="184" customWidth="1"/>
    <col min="15126" max="15126" width="7.5703125" style="184" customWidth="1"/>
    <col min="15127" max="15127" width="3.5703125" style="184" customWidth="1"/>
    <col min="15128" max="15128" width="0.42578125" style="184" customWidth="1"/>
    <col min="15129" max="15130" width="8.7109375" style="184"/>
    <col min="15131" max="15132" width="20.5703125" style="184" customWidth="1"/>
    <col min="15133" max="15324" width="8.7109375" style="184"/>
    <col min="15325" max="15334" width="3.42578125" style="184" customWidth="1"/>
    <col min="15335" max="15335" width="4.42578125" style="184" customWidth="1"/>
    <col min="15336" max="15343" width="3.42578125" style="184" customWidth="1"/>
    <col min="15344" max="15344" width="3.5703125" style="184" customWidth="1"/>
    <col min="15345" max="15345" width="7.5703125" style="184" customWidth="1"/>
    <col min="15346" max="15346" width="3.42578125" style="184" customWidth="1"/>
    <col min="15347" max="15360" width="8.7109375" style="184"/>
    <col min="15361" max="15361" width="1.42578125" style="184" customWidth="1"/>
    <col min="15362" max="15362" width="2.5703125" style="184" customWidth="1"/>
    <col min="15363" max="15363" width="7.28515625" style="184" customWidth="1"/>
    <col min="15364" max="15371" width="3.42578125" style="184" customWidth="1"/>
    <col min="15372" max="15373" width="4.5703125" style="184" customWidth="1"/>
    <col min="15374" max="15380" width="3.42578125" style="184" customWidth="1"/>
    <col min="15381" max="15381" width="3.5703125" style="184" customWidth="1"/>
    <col min="15382" max="15382" width="7.5703125" style="184" customWidth="1"/>
    <col min="15383" max="15383" width="3.5703125" style="184" customWidth="1"/>
    <col min="15384" max="15384" width="0.42578125" style="184" customWidth="1"/>
    <col min="15385" max="15386" width="8.7109375" style="184"/>
    <col min="15387" max="15388" width="20.5703125" style="184" customWidth="1"/>
    <col min="15389" max="15580" width="8.7109375" style="184"/>
    <col min="15581" max="15590" width="3.42578125" style="184" customWidth="1"/>
    <col min="15591" max="15591" width="4.42578125" style="184" customWidth="1"/>
    <col min="15592" max="15599" width="3.42578125" style="184" customWidth="1"/>
    <col min="15600" max="15600" width="3.5703125" style="184" customWidth="1"/>
    <col min="15601" max="15601" width="7.5703125" style="184" customWidth="1"/>
    <col min="15602" max="15602" width="3.42578125" style="184" customWidth="1"/>
    <col min="15603" max="15616" width="8.7109375" style="184"/>
    <col min="15617" max="15617" width="1.42578125" style="184" customWidth="1"/>
    <col min="15618" max="15618" width="2.5703125" style="184" customWidth="1"/>
    <col min="15619" max="15619" width="7.28515625" style="184" customWidth="1"/>
    <col min="15620" max="15627" width="3.42578125" style="184" customWidth="1"/>
    <col min="15628" max="15629" width="4.5703125" style="184" customWidth="1"/>
    <col min="15630" max="15636" width="3.42578125" style="184" customWidth="1"/>
    <col min="15637" max="15637" width="3.5703125" style="184" customWidth="1"/>
    <col min="15638" max="15638" width="7.5703125" style="184" customWidth="1"/>
    <col min="15639" max="15639" width="3.5703125" style="184" customWidth="1"/>
    <col min="15640" max="15640" width="0.42578125" style="184" customWidth="1"/>
    <col min="15641" max="15642" width="8.7109375" style="184"/>
    <col min="15643" max="15644" width="20.5703125" style="184" customWidth="1"/>
    <col min="15645" max="15836" width="8.7109375" style="184"/>
    <col min="15837" max="15846" width="3.42578125" style="184" customWidth="1"/>
    <col min="15847" max="15847" width="4.42578125" style="184" customWidth="1"/>
    <col min="15848" max="15855" width="3.42578125" style="184" customWidth="1"/>
    <col min="15856" max="15856" width="3.5703125" style="184" customWidth="1"/>
    <col min="15857" max="15857" width="7.5703125" style="184" customWidth="1"/>
    <col min="15858" max="15858" width="3.42578125" style="184" customWidth="1"/>
    <col min="15859" max="15872" width="8.7109375" style="184"/>
    <col min="15873" max="15873" width="1.42578125" style="184" customWidth="1"/>
    <col min="15874" max="15874" width="2.5703125" style="184" customWidth="1"/>
    <col min="15875" max="15875" width="7.28515625" style="184" customWidth="1"/>
    <col min="15876" max="15883" width="3.42578125" style="184" customWidth="1"/>
    <col min="15884" max="15885" width="4.5703125" style="184" customWidth="1"/>
    <col min="15886" max="15892" width="3.42578125" style="184" customWidth="1"/>
    <col min="15893" max="15893" width="3.5703125" style="184" customWidth="1"/>
    <col min="15894" max="15894" width="7.5703125" style="184" customWidth="1"/>
    <col min="15895" max="15895" width="3.5703125" style="184" customWidth="1"/>
    <col min="15896" max="15896" width="0.42578125" style="184" customWidth="1"/>
    <col min="15897" max="15898" width="8.7109375" style="184"/>
    <col min="15899" max="15900" width="20.5703125" style="184" customWidth="1"/>
    <col min="15901" max="16092" width="8.7109375" style="184"/>
    <col min="16093" max="16102" width="3.42578125" style="184" customWidth="1"/>
    <col min="16103" max="16103" width="4.42578125" style="184" customWidth="1"/>
    <col min="16104" max="16111" width="3.42578125" style="184" customWidth="1"/>
    <col min="16112" max="16112" width="3.5703125" style="184" customWidth="1"/>
    <col min="16113" max="16113" width="7.5703125" style="184" customWidth="1"/>
    <col min="16114" max="16114" width="3.42578125" style="184" customWidth="1"/>
    <col min="16115" max="16128" width="8.7109375" style="184"/>
    <col min="16129" max="16129" width="1.42578125" style="184" customWidth="1"/>
    <col min="16130" max="16130" width="2.5703125" style="184" customWidth="1"/>
    <col min="16131" max="16131" width="7.28515625" style="184" customWidth="1"/>
    <col min="16132" max="16139" width="3.42578125" style="184" customWidth="1"/>
    <col min="16140" max="16141" width="4.5703125" style="184" customWidth="1"/>
    <col min="16142" max="16148" width="3.42578125" style="184" customWidth="1"/>
    <col min="16149" max="16149" width="3.5703125" style="184" customWidth="1"/>
    <col min="16150" max="16150" width="7.5703125" style="184" customWidth="1"/>
    <col min="16151" max="16151" width="3.5703125" style="184" customWidth="1"/>
    <col min="16152" max="16152" width="0.42578125" style="184" customWidth="1"/>
    <col min="16153" max="16154" width="8.7109375" style="184"/>
    <col min="16155" max="16156" width="20.5703125" style="184" customWidth="1"/>
    <col min="16157" max="16348" width="8.7109375" style="184"/>
    <col min="16349" max="16358" width="3.42578125" style="184" customWidth="1"/>
    <col min="16359" max="16359" width="4.42578125" style="184" customWidth="1"/>
    <col min="16360" max="16367" width="3.42578125" style="184" customWidth="1"/>
    <col min="16368" max="16368" width="3.5703125" style="184" customWidth="1"/>
    <col min="16369" max="16369" width="7.5703125" style="184" customWidth="1"/>
    <col min="16370" max="16370" width="3.42578125" style="184" customWidth="1"/>
    <col min="16371" max="16384" width="8.7109375" style="184"/>
  </cols>
  <sheetData>
    <row r="1" spans="1:114" s="156" customFormat="1" ht="32.65" customHeight="1" x14ac:dyDescent="0.35">
      <c r="A1" s="152"/>
      <c r="B1" s="990" t="s">
        <v>589</v>
      </c>
      <c r="C1" s="990"/>
      <c r="D1" s="990"/>
      <c r="E1" s="990"/>
      <c r="F1" s="990"/>
      <c r="G1" s="990"/>
      <c r="H1" s="990"/>
      <c r="I1" s="990"/>
      <c r="J1" s="990"/>
      <c r="K1" s="990"/>
      <c r="L1" s="990"/>
      <c r="M1" s="990"/>
      <c r="N1" s="990"/>
      <c r="O1" s="990"/>
      <c r="P1" s="990"/>
      <c r="Q1" s="990"/>
      <c r="R1" s="990"/>
      <c r="S1" s="990"/>
      <c r="T1" s="990"/>
      <c r="U1" s="990"/>
      <c r="V1" s="990"/>
      <c r="W1" s="153"/>
      <c r="X1" s="153"/>
      <c r="Y1" s="153"/>
      <c r="Z1" s="154"/>
      <c r="AA1" s="155"/>
      <c r="AB1" s="153"/>
      <c r="AC1" s="153"/>
      <c r="AD1" s="153"/>
      <c r="AE1" s="153"/>
      <c r="AF1" s="153"/>
      <c r="AG1" s="153"/>
      <c r="AH1" s="153"/>
      <c r="AI1" s="153"/>
      <c r="AJ1" s="153"/>
      <c r="AK1" s="153"/>
      <c r="AL1" s="153"/>
      <c r="AM1" s="153"/>
      <c r="AN1" s="153"/>
      <c r="AO1" s="153"/>
      <c r="AP1" s="153"/>
      <c r="AQ1" s="153"/>
      <c r="AR1" s="153"/>
      <c r="AS1" s="153"/>
      <c r="AT1" s="153"/>
      <c r="AU1" s="153"/>
      <c r="AV1" s="153"/>
      <c r="AW1" s="153"/>
      <c r="AX1" s="153"/>
      <c r="AY1" s="153"/>
      <c r="AZ1" s="153"/>
      <c r="BA1" s="153"/>
      <c r="BB1" s="153"/>
      <c r="BC1" s="153"/>
      <c r="BD1" s="153"/>
      <c r="BE1" s="153"/>
      <c r="BF1" s="153"/>
      <c r="BG1" s="153"/>
      <c r="BH1" s="153"/>
      <c r="BI1" s="153"/>
      <c r="BJ1" s="153"/>
      <c r="BK1" s="153"/>
      <c r="BL1" s="153"/>
      <c r="BM1" s="153"/>
      <c r="BN1" s="153"/>
      <c r="BO1" s="153"/>
      <c r="BP1" s="153"/>
      <c r="BQ1" s="153"/>
      <c r="BR1" s="153"/>
      <c r="BS1" s="153"/>
      <c r="BT1" s="153"/>
      <c r="BU1" s="153"/>
      <c r="BV1" s="153"/>
      <c r="BW1" s="153"/>
      <c r="BX1" s="153"/>
      <c r="BY1" s="153"/>
    </row>
    <row r="2" spans="1:114" s="159" customFormat="1" ht="18.75" x14ac:dyDescent="0.3">
      <c r="A2" s="157"/>
      <c r="B2" s="158"/>
      <c r="C2" s="158" t="s">
        <v>51</v>
      </c>
      <c r="N2" s="160"/>
      <c r="O2" s="160"/>
      <c r="P2" s="160"/>
      <c r="Q2" s="160"/>
      <c r="R2" s="161" t="s">
        <v>52</v>
      </c>
      <c r="S2" s="991"/>
      <c r="T2" s="991"/>
      <c r="U2" s="991"/>
      <c r="V2" s="991"/>
      <c r="W2" s="162"/>
      <c r="X2" s="163"/>
      <c r="Y2" s="155"/>
      <c r="Z2" s="93"/>
      <c r="AA2" s="164"/>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row>
    <row r="3" spans="1:114" s="159" customFormat="1" ht="18.75" x14ac:dyDescent="0.3">
      <c r="A3" s="157"/>
      <c r="B3" s="158"/>
      <c r="C3" s="158"/>
      <c r="N3" s="160"/>
      <c r="O3" s="160"/>
      <c r="P3" s="160"/>
      <c r="Q3" s="160"/>
      <c r="R3" s="161" t="s">
        <v>53</v>
      </c>
      <c r="S3" s="992"/>
      <c r="T3" s="992"/>
      <c r="U3" s="992"/>
      <c r="V3" s="992"/>
      <c r="W3" s="162"/>
      <c r="X3" s="163"/>
      <c r="Y3" s="155"/>
      <c r="Z3" s="93"/>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row>
    <row r="4" spans="1:114" s="97" customFormat="1" ht="15.75" x14ac:dyDescent="0.25">
      <c r="A4" s="157"/>
      <c r="B4" s="165"/>
      <c r="C4" s="166" t="s">
        <v>54</v>
      </c>
      <c r="D4" s="166"/>
      <c r="E4" s="166"/>
      <c r="W4" s="93"/>
      <c r="X4" s="167"/>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row>
    <row r="5" spans="1:114" s="169" customFormat="1" ht="18.75" x14ac:dyDescent="0.3">
      <c r="A5" s="132"/>
      <c r="B5" s="168"/>
      <c r="C5" s="951" t="s">
        <v>55</v>
      </c>
      <c r="D5" s="951"/>
      <c r="E5" s="951"/>
      <c r="F5" s="951"/>
      <c r="G5" s="951"/>
      <c r="H5" s="993"/>
      <c r="I5" s="993"/>
      <c r="J5" s="993"/>
      <c r="K5" s="993"/>
      <c r="L5" s="993"/>
      <c r="M5" s="993"/>
      <c r="N5" s="993"/>
      <c r="O5" s="993"/>
      <c r="P5" s="993"/>
      <c r="Q5" s="993"/>
      <c r="R5" s="993"/>
      <c r="S5" s="993"/>
      <c r="T5" s="994"/>
      <c r="U5" s="994"/>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row>
    <row r="6" spans="1:114" s="169" customFormat="1" ht="18.75" x14ac:dyDescent="0.3">
      <c r="A6" s="132"/>
      <c r="B6" s="168"/>
      <c r="C6" s="962" t="s">
        <v>7</v>
      </c>
      <c r="D6" s="962"/>
      <c r="E6" s="962"/>
      <c r="F6" s="962"/>
      <c r="G6" s="993"/>
      <c r="H6" s="998"/>
      <c r="I6" s="998"/>
      <c r="J6" s="998"/>
      <c r="K6" s="998"/>
      <c r="L6" s="998"/>
      <c r="M6" s="998"/>
      <c r="N6" s="998"/>
      <c r="O6" s="998"/>
      <c r="P6" s="998"/>
      <c r="Q6" s="999" t="s">
        <v>33</v>
      </c>
      <c r="R6" s="999"/>
      <c r="S6" s="939"/>
      <c r="T6" s="939"/>
      <c r="U6" s="939"/>
      <c r="V6" s="9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row>
    <row r="7" spans="1:114" s="139" customFormat="1" ht="23.25" customHeight="1" x14ac:dyDescent="0.3">
      <c r="A7" s="132"/>
      <c r="B7" s="170"/>
      <c r="C7" s="962" t="s">
        <v>56</v>
      </c>
      <c r="D7" s="962"/>
      <c r="E7" s="962"/>
      <c r="F7" s="1000"/>
      <c r="G7" s="942"/>
      <c r="H7" s="942"/>
      <c r="I7" s="942"/>
      <c r="J7" s="942"/>
      <c r="K7" s="942"/>
      <c r="L7" s="171" t="s">
        <v>8</v>
      </c>
      <c r="M7" s="172" t="s">
        <v>57</v>
      </c>
      <c r="N7" s="942"/>
      <c r="O7" s="942"/>
      <c r="P7" s="1001" t="s">
        <v>58</v>
      </c>
      <c r="Q7" s="1001"/>
      <c r="R7" s="1001"/>
      <c r="S7" s="1001"/>
      <c r="T7" s="1001"/>
      <c r="U7" s="939"/>
      <c r="V7" s="939"/>
    </row>
    <row r="8" spans="1:114" s="139" customFormat="1" ht="33" customHeight="1" x14ac:dyDescent="0.3">
      <c r="A8" s="132"/>
      <c r="B8" s="170"/>
      <c r="C8" s="940" t="s">
        <v>560</v>
      </c>
      <c r="D8" s="941"/>
      <c r="E8" s="941"/>
      <c r="F8" s="941"/>
      <c r="G8" s="941"/>
      <c r="H8" s="941"/>
      <c r="I8" s="942"/>
      <c r="J8" s="942"/>
      <c r="K8" s="942"/>
      <c r="L8" s="171"/>
      <c r="M8" s="943" t="s">
        <v>561</v>
      </c>
      <c r="N8" s="943"/>
      <c r="O8" s="943"/>
      <c r="P8" s="943"/>
      <c r="Q8" s="943"/>
      <c r="R8" s="943"/>
      <c r="S8" s="942"/>
      <c r="T8" s="942"/>
      <c r="U8" s="942"/>
      <c r="V8" s="796"/>
    </row>
    <row r="9" spans="1:114" s="139" customFormat="1" ht="9" customHeight="1" x14ac:dyDescent="0.3">
      <c r="A9" s="132"/>
      <c r="B9" s="170"/>
      <c r="C9" s="173"/>
      <c r="D9" s="499"/>
      <c r="E9" s="499"/>
      <c r="F9" s="171"/>
      <c r="G9" s="171"/>
      <c r="H9" s="171"/>
      <c r="I9" s="171"/>
      <c r="J9" s="171"/>
      <c r="K9" s="171"/>
      <c r="L9" s="171"/>
      <c r="M9" s="172"/>
      <c r="N9" s="950"/>
      <c r="O9" s="950"/>
      <c r="P9" s="950"/>
      <c r="Q9" s="950"/>
      <c r="R9" s="950"/>
      <c r="S9" s="950"/>
      <c r="T9" s="950"/>
      <c r="U9" s="171"/>
      <c r="V9" s="171"/>
    </row>
    <row r="10" spans="1:114" s="169" customFormat="1" ht="18.75" x14ac:dyDescent="0.3">
      <c r="A10" s="132"/>
      <c r="B10" s="168"/>
      <c r="C10" s="951" t="s">
        <v>584</v>
      </c>
      <c r="D10" s="951"/>
      <c r="E10" s="951"/>
      <c r="F10" s="951"/>
      <c r="G10" s="952"/>
      <c r="H10" s="952"/>
      <c r="I10" s="952"/>
      <c r="J10" s="952"/>
      <c r="K10" s="952"/>
      <c r="L10" s="952"/>
      <c r="M10" s="952"/>
      <c r="N10" s="952"/>
      <c r="O10" s="952"/>
      <c r="P10" s="952"/>
      <c r="Q10" s="139"/>
      <c r="R10" s="995" t="s">
        <v>59</v>
      </c>
      <c r="S10" s="995"/>
      <c r="T10" s="995"/>
      <c r="U10" s="995"/>
      <c r="V10" s="807"/>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c r="CN10" s="139"/>
      <c r="CO10" s="139"/>
      <c r="CP10" s="139"/>
      <c r="CQ10" s="139"/>
      <c r="CR10" s="139"/>
      <c r="CS10" s="139"/>
      <c r="CT10" s="139"/>
      <c r="CU10" s="139"/>
      <c r="CV10" s="139"/>
      <c r="CW10" s="139"/>
      <c r="CX10" s="139"/>
      <c r="CY10" s="139"/>
      <c r="CZ10" s="139"/>
      <c r="DA10" s="139"/>
      <c r="DB10" s="139"/>
      <c r="DC10" s="139"/>
      <c r="DD10" s="139"/>
      <c r="DE10" s="139"/>
      <c r="DF10" s="139"/>
      <c r="DG10" s="139"/>
      <c r="DH10" s="139"/>
      <c r="DI10" s="139"/>
      <c r="DJ10" s="139"/>
    </row>
    <row r="11" spans="1:114" s="93" customFormat="1" ht="4.3499999999999996" customHeight="1" x14ac:dyDescent="0.3">
      <c r="A11" s="157"/>
      <c r="B11" s="175"/>
      <c r="D11" s="176"/>
      <c r="I11" s="176"/>
      <c r="M11" s="501"/>
      <c r="X11" s="167"/>
    </row>
    <row r="12" spans="1:114" s="97" customFormat="1" ht="18.75" x14ac:dyDescent="0.3">
      <c r="A12" s="157"/>
      <c r="B12" s="174"/>
      <c r="C12" s="97" t="s">
        <v>60</v>
      </c>
      <c r="G12" s="949">
        <f>'4)Owner Income'!J35</f>
        <v>0</v>
      </c>
      <c r="H12" s="949"/>
      <c r="I12" s="949"/>
      <c r="J12" s="949"/>
      <c r="K12" s="100"/>
      <c r="M12" s="996" t="s">
        <v>61</v>
      </c>
      <c r="N12" s="996"/>
      <c r="O12" s="996"/>
      <c r="P12" s="996"/>
      <c r="Q12" s="996"/>
      <c r="R12" s="997"/>
      <c r="S12" s="997"/>
      <c r="T12" s="997"/>
      <c r="U12" s="997"/>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row>
    <row r="13" spans="1:114" s="177" customFormat="1" ht="6" customHeight="1" x14ac:dyDescent="0.2">
      <c r="A13" s="157"/>
      <c r="C13" s="178"/>
      <c r="D13" s="179"/>
      <c r="E13" s="1002"/>
      <c r="F13" s="1002"/>
      <c r="G13" s="1002"/>
      <c r="H13" s="1002"/>
      <c r="I13" s="1002"/>
      <c r="J13" s="1002"/>
      <c r="K13" s="1003"/>
      <c r="L13" s="1003"/>
      <c r="M13" s="516"/>
      <c r="N13" s="516"/>
      <c r="O13" s="948"/>
      <c r="P13" s="948"/>
      <c r="Q13" s="948"/>
      <c r="R13" s="948"/>
      <c r="S13" s="948"/>
      <c r="T13" s="948"/>
      <c r="U13" s="948"/>
      <c r="V13" s="180"/>
      <c r="W13" s="178"/>
      <c r="X13" s="178"/>
      <c r="Z13" s="97"/>
      <c r="AJ13" s="181"/>
      <c r="AK13" s="181"/>
      <c r="AL13" s="181"/>
      <c r="AM13" s="181"/>
      <c r="AN13" s="178"/>
      <c r="AO13" s="178"/>
      <c r="AP13" s="178"/>
      <c r="AQ13" s="178"/>
      <c r="AR13" s="178"/>
      <c r="AS13" s="178"/>
      <c r="AT13" s="178"/>
      <c r="AU13" s="178"/>
      <c r="AV13" s="178"/>
      <c r="AW13" s="178"/>
      <c r="AX13" s="178"/>
      <c r="AY13" s="178"/>
      <c r="AZ13" s="178"/>
      <c r="BA13" s="178"/>
      <c r="BB13" s="178"/>
      <c r="BC13" s="178"/>
      <c r="BD13" s="178"/>
      <c r="BE13" s="178"/>
      <c r="BF13" s="178"/>
      <c r="BG13" s="178"/>
      <c r="BH13" s="178"/>
      <c r="BI13" s="178"/>
      <c r="BJ13" s="178"/>
      <c r="BK13" s="178"/>
      <c r="BL13" s="178"/>
      <c r="BM13" s="178"/>
      <c r="BN13" s="178"/>
      <c r="BO13" s="178"/>
      <c r="BP13" s="178"/>
      <c r="BQ13" s="178"/>
      <c r="BR13" s="178"/>
      <c r="BS13" s="178"/>
      <c r="BT13" s="178"/>
      <c r="BU13" s="178"/>
      <c r="BV13" s="178"/>
      <c r="BW13" s="178"/>
      <c r="BX13" s="178"/>
      <c r="BY13" s="178"/>
    </row>
    <row r="14" spans="1:114" s="97" customFormat="1" ht="18.75" x14ac:dyDescent="0.3">
      <c r="A14" s="157"/>
      <c r="B14" s="174"/>
      <c r="C14" s="934" t="s">
        <v>64</v>
      </c>
      <c r="D14" s="934"/>
      <c r="E14" s="934"/>
      <c r="F14" s="934"/>
      <c r="G14" s="934"/>
      <c r="H14" s="500"/>
      <c r="I14" s="182"/>
      <c r="J14" s="947"/>
      <c r="K14" s="947"/>
      <c r="L14" s="947"/>
      <c r="M14" s="947"/>
      <c r="N14" s="947"/>
      <c r="O14" s="947"/>
      <c r="P14" s="944" t="s">
        <v>62</v>
      </c>
      <c r="Q14" s="944"/>
      <c r="R14" s="944"/>
      <c r="S14" s="944"/>
      <c r="T14" s="945"/>
      <c r="U14" s="945"/>
      <c r="V14" s="945"/>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row>
    <row r="15" spans="1:114" s="97" customFormat="1" ht="18.75" x14ac:dyDescent="0.3">
      <c r="A15" s="157"/>
      <c r="B15" s="174"/>
      <c r="C15" s="934" t="s">
        <v>261</v>
      </c>
      <c r="D15" s="934"/>
      <c r="E15" s="934"/>
      <c r="F15" s="934"/>
      <c r="G15" s="934"/>
      <c r="H15" s="934"/>
      <c r="I15" s="182"/>
      <c r="J15" s="937"/>
      <c r="K15" s="937"/>
      <c r="L15" s="937"/>
      <c r="M15" s="937"/>
      <c r="N15" s="937"/>
      <c r="O15" s="937"/>
      <c r="P15" s="944" t="s">
        <v>63</v>
      </c>
      <c r="Q15" s="944"/>
      <c r="R15" s="944"/>
      <c r="S15" s="944"/>
      <c r="T15" s="946"/>
      <c r="U15" s="946"/>
      <c r="V15" s="946"/>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row>
    <row r="16" spans="1:114" s="93" customFormat="1" ht="23.25" customHeight="1" x14ac:dyDescent="0.3">
      <c r="A16" s="157"/>
      <c r="B16" s="175"/>
      <c r="C16" s="934" t="s">
        <v>562</v>
      </c>
      <c r="D16" s="934"/>
      <c r="E16" s="934"/>
      <c r="F16" s="934"/>
      <c r="G16" s="934"/>
      <c r="H16" s="934"/>
      <c r="I16" s="934"/>
      <c r="J16" s="934"/>
      <c r="K16" s="934"/>
      <c r="L16" s="934"/>
      <c r="M16" s="934"/>
      <c r="N16" s="934"/>
      <c r="O16" s="934"/>
      <c r="P16" s="934"/>
      <c r="Q16" s="934"/>
      <c r="R16" s="934"/>
      <c r="S16" s="934"/>
      <c r="T16" s="937"/>
      <c r="U16" s="937"/>
      <c r="V16" s="937"/>
      <c r="W16" s="797"/>
      <c r="Y16" s="938" t="str">
        <f>IF(T16="Yes", "The home is not eligible for RHTF assistance unless a waiver is granted by KHC.", " ")</f>
        <v xml:space="preserve"> </v>
      </c>
      <c r="Z16" s="938"/>
      <c r="AA16" s="938"/>
      <c r="AB16" s="938"/>
      <c r="AC16" s="938"/>
    </row>
    <row r="17" spans="1:77" s="93" customFormat="1" ht="23.25" customHeight="1" x14ac:dyDescent="0.3">
      <c r="A17" s="157"/>
      <c r="B17" s="175"/>
      <c r="C17" s="934" t="s">
        <v>75</v>
      </c>
      <c r="D17" s="934"/>
      <c r="E17" s="934"/>
      <c r="F17" s="934"/>
      <c r="G17" s="934"/>
      <c r="H17" s="934"/>
      <c r="I17" s="934"/>
      <c r="J17" s="934"/>
      <c r="K17" s="934"/>
      <c r="L17" s="934"/>
      <c r="M17" s="934"/>
      <c r="N17" s="934"/>
      <c r="O17" s="934"/>
      <c r="P17" s="934"/>
      <c r="Q17" s="934"/>
      <c r="R17" s="934"/>
      <c r="S17" s="934"/>
      <c r="T17" s="939"/>
      <c r="U17" s="939"/>
      <c r="V17" s="939"/>
      <c r="W17" s="183"/>
      <c r="Y17" s="938" t="str">
        <f>IF(T17="No","The home is not eligible for RHTF assistance.", " ")</f>
        <v xml:space="preserve"> </v>
      </c>
      <c r="Z17" s="938"/>
      <c r="AA17" s="938"/>
      <c r="AB17" s="938"/>
      <c r="AC17" s="938"/>
    </row>
    <row r="18" spans="1:77" ht="23.25" customHeight="1" x14ac:dyDescent="0.2">
      <c r="B18" s="165"/>
      <c r="C18" s="976" t="s">
        <v>76</v>
      </c>
      <c r="D18" s="976"/>
      <c r="E18" s="976"/>
      <c r="F18" s="976"/>
      <c r="G18" s="976"/>
      <c r="H18" s="976"/>
      <c r="I18" s="976"/>
      <c r="J18" s="976"/>
      <c r="K18" s="976"/>
      <c r="L18" s="976"/>
      <c r="M18" s="976"/>
      <c r="N18" s="977"/>
      <c r="O18" s="977"/>
      <c r="P18" s="977"/>
      <c r="Q18" s="977"/>
      <c r="R18" s="977"/>
      <c r="S18" s="977"/>
      <c r="T18" s="977"/>
      <c r="U18" s="977"/>
      <c r="V18" s="977"/>
      <c r="W18" s="93"/>
    </row>
    <row r="19" spans="1:77" ht="18.75" x14ac:dyDescent="0.3">
      <c r="B19" s="165"/>
      <c r="C19" s="97" t="s">
        <v>262</v>
      </c>
      <c r="D19" s="428"/>
      <c r="E19" s="159"/>
      <c r="F19" s="159"/>
      <c r="G19" s="159"/>
      <c r="H19" s="159"/>
      <c r="I19" s="159"/>
      <c r="J19" s="428"/>
      <c r="K19" s="428"/>
      <c r="L19" s="159"/>
      <c r="M19" s="159"/>
      <c r="N19" s="159"/>
      <c r="O19" s="159"/>
      <c r="P19" s="159"/>
      <c r="Q19" s="97"/>
      <c r="R19" s="97"/>
      <c r="S19" s="97"/>
      <c r="T19" s="97"/>
      <c r="U19" s="97"/>
      <c r="V19" s="97"/>
      <c r="W19" s="93"/>
    </row>
    <row r="20" spans="1:77" s="139" customFormat="1" ht="31.5" customHeight="1" x14ac:dyDescent="0.3">
      <c r="A20" s="132"/>
      <c r="B20" s="429"/>
      <c r="C20" s="989"/>
      <c r="D20" s="989"/>
      <c r="E20" s="989"/>
      <c r="F20" s="989"/>
      <c r="G20" s="989"/>
      <c r="H20" s="989"/>
      <c r="I20" s="989"/>
      <c r="J20" s="989"/>
      <c r="K20" s="989"/>
      <c r="L20" s="989"/>
      <c r="M20" s="989"/>
      <c r="N20" s="989"/>
      <c r="O20" s="989"/>
      <c r="P20" s="989"/>
      <c r="Q20" s="989"/>
      <c r="R20" s="989"/>
      <c r="S20" s="989"/>
      <c r="T20" s="989"/>
      <c r="U20" s="989"/>
      <c r="V20" s="989"/>
    </row>
    <row r="21" spans="1:77" s="139" customFormat="1" ht="18.75" x14ac:dyDescent="0.3">
      <c r="A21" s="132"/>
      <c r="B21" s="429"/>
      <c r="C21" s="989"/>
      <c r="D21" s="989"/>
      <c r="E21" s="989"/>
      <c r="F21" s="989"/>
      <c r="G21" s="989"/>
      <c r="H21" s="989"/>
      <c r="I21" s="989"/>
      <c r="J21" s="989"/>
      <c r="K21" s="989"/>
      <c r="L21" s="989"/>
      <c r="M21" s="989"/>
      <c r="N21" s="989"/>
      <c r="O21" s="989"/>
      <c r="P21" s="989"/>
      <c r="Q21" s="989"/>
      <c r="R21" s="989"/>
      <c r="S21" s="989"/>
      <c r="T21" s="989"/>
      <c r="U21" s="989"/>
      <c r="V21" s="989"/>
    </row>
    <row r="22" spans="1:77" s="97" customFormat="1" ht="16.5" customHeight="1" x14ac:dyDescent="0.3">
      <c r="A22" s="157"/>
      <c r="B22" s="430"/>
      <c r="C22" s="934" t="s">
        <v>313</v>
      </c>
      <c r="D22" s="934"/>
      <c r="E22" s="934"/>
      <c r="F22" s="934"/>
      <c r="G22" s="934"/>
      <c r="H22" s="934"/>
      <c r="I22" s="934"/>
      <c r="J22" s="934"/>
      <c r="K22" s="934"/>
      <c r="L22" s="934"/>
      <c r="M22" s="934"/>
      <c r="N22" s="934"/>
      <c r="O22" s="934"/>
      <c r="P22" s="934"/>
      <c r="Q22" s="934"/>
      <c r="R22" s="934"/>
      <c r="S22" s="934"/>
      <c r="T22" s="934"/>
      <c r="U22" s="934"/>
      <c r="V22" s="934"/>
      <c r="W22" s="20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row>
    <row r="23" spans="1:77" s="97" customFormat="1" ht="16.5" customHeight="1" x14ac:dyDescent="0.3">
      <c r="A23" s="157"/>
      <c r="B23" s="430"/>
      <c r="C23" s="953"/>
      <c r="D23" s="953"/>
      <c r="E23" s="953"/>
      <c r="F23" s="953"/>
      <c r="G23" s="953"/>
      <c r="H23" s="953"/>
      <c r="I23" s="953"/>
      <c r="J23" s="953"/>
      <c r="K23" s="953"/>
      <c r="L23" s="953"/>
      <c r="M23" s="953"/>
      <c r="N23" s="953"/>
      <c r="O23" s="953"/>
      <c r="P23" s="953"/>
      <c r="Q23" s="953"/>
      <c r="R23" s="953"/>
      <c r="S23" s="953"/>
      <c r="T23" s="953"/>
      <c r="U23" s="953"/>
      <c r="V23" s="953"/>
      <c r="W23" s="204"/>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row>
    <row r="24" spans="1:77" s="97" customFormat="1" ht="18.75" x14ac:dyDescent="0.3">
      <c r="A24" s="157"/>
      <c r="B24" s="430"/>
      <c r="C24" s="953"/>
      <c r="D24" s="953"/>
      <c r="E24" s="953"/>
      <c r="F24" s="953"/>
      <c r="G24" s="953"/>
      <c r="H24" s="953"/>
      <c r="I24" s="953"/>
      <c r="J24" s="953"/>
      <c r="K24" s="953"/>
      <c r="L24" s="953"/>
      <c r="M24" s="953"/>
      <c r="N24" s="953"/>
      <c r="O24" s="953"/>
      <c r="P24" s="953"/>
      <c r="Q24" s="953"/>
      <c r="R24" s="953"/>
      <c r="S24" s="953"/>
      <c r="T24" s="953"/>
      <c r="U24" s="953"/>
      <c r="V24" s="95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row>
    <row r="25" spans="1:77" ht="18.75" x14ac:dyDescent="0.3">
      <c r="B25" s="165"/>
      <c r="C25" s="97" t="s">
        <v>263</v>
      </c>
      <c r="D25" s="428"/>
      <c r="E25" s="159"/>
      <c r="F25" s="159"/>
      <c r="G25" s="159"/>
      <c r="H25" s="159"/>
      <c r="I25" s="159"/>
      <c r="J25" s="428"/>
      <c r="K25" s="428"/>
      <c r="L25" s="159"/>
      <c r="M25" s="159"/>
      <c r="N25" s="159"/>
      <c r="O25" s="159"/>
      <c r="P25" s="159"/>
      <c r="Q25" s="97"/>
      <c r="R25" s="97"/>
      <c r="S25" s="97"/>
      <c r="T25" s="97"/>
      <c r="U25" s="97"/>
      <c r="V25" s="97"/>
      <c r="W25" s="93"/>
    </row>
    <row r="26" spans="1:77" s="139" customFormat="1" ht="18.75" x14ac:dyDescent="0.3">
      <c r="A26" s="132"/>
      <c r="B26" s="429"/>
      <c r="C26" s="989"/>
      <c r="D26" s="989"/>
      <c r="E26" s="989"/>
      <c r="F26" s="989"/>
      <c r="G26" s="989"/>
      <c r="H26" s="989"/>
      <c r="I26" s="989"/>
      <c r="J26" s="989"/>
      <c r="K26" s="989"/>
      <c r="L26" s="989"/>
      <c r="M26" s="989"/>
      <c r="N26" s="989"/>
      <c r="O26" s="989"/>
      <c r="P26" s="989"/>
      <c r="Q26" s="989"/>
      <c r="R26" s="989"/>
      <c r="S26" s="989"/>
      <c r="T26" s="989"/>
      <c r="U26" s="989"/>
      <c r="V26" s="989"/>
    </row>
    <row r="27" spans="1:77" s="139" customFormat="1" ht="18.75" x14ac:dyDescent="0.3">
      <c r="A27" s="132"/>
      <c r="B27" s="429"/>
      <c r="C27" s="989"/>
      <c r="D27" s="989"/>
      <c r="E27" s="989"/>
      <c r="F27" s="989"/>
      <c r="G27" s="989"/>
      <c r="H27" s="989"/>
      <c r="I27" s="989"/>
      <c r="J27" s="989"/>
      <c r="K27" s="989"/>
      <c r="L27" s="989"/>
      <c r="M27" s="989"/>
      <c r="N27" s="989"/>
      <c r="O27" s="989"/>
      <c r="P27" s="989"/>
      <c r="Q27" s="989"/>
      <c r="R27" s="989"/>
      <c r="S27" s="989"/>
      <c r="T27" s="989"/>
      <c r="U27" s="989"/>
      <c r="V27" s="989"/>
    </row>
    <row r="28" spans="1:77" s="139" customFormat="1" ht="18.75" x14ac:dyDescent="0.3">
      <c r="A28" s="132"/>
      <c r="B28" s="429"/>
      <c r="C28" s="989"/>
      <c r="D28" s="989"/>
      <c r="E28" s="989"/>
      <c r="F28" s="989"/>
      <c r="G28" s="989"/>
      <c r="H28" s="989"/>
      <c r="I28" s="989"/>
      <c r="J28" s="989"/>
      <c r="K28" s="989"/>
      <c r="L28" s="989"/>
      <c r="M28" s="989"/>
      <c r="N28" s="989"/>
      <c r="O28" s="989"/>
      <c r="P28" s="989"/>
      <c r="Q28" s="989"/>
      <c r="R28" s="989"/>
      <c r="S28" s="989"/>
      <c r="T28" s="989"/>
      <c r="U28" s="989"/>
      <c r="V28" s="989"/>
    </row>
    <row r="29" spans="1:77" s="93" customFormat="1" ht="3.6" customHeight="1" x14ac:dyDescent="0.3">
      <c r="A29" s="157"/>
      <c r="B29" s="431"/>
      <c r="C29" s="498"/>
      <c r="D29" s="498"/>
      <c r="E29" s="498"/>
      <c r="F29" s="498"/>
      <c r="G29" s="498"/>
      <c r="H29" s="498"/>
      <c r="I29" s="498"/>
      <c r="J29" s="498"/>
      <c r="K29" s="498"/>
      <c r="L29" s="498"/>
      <c r="M29" s="498"/>
      <c r="N29" s="498"/>
      <c r="O29" s="498"/>
      <c r="P29" s="498"/>
      <c r="Q29" s="498"/>
      <c r="R29" s="498"/>
      <c r="S29" s="498"/>
      <c r="T29" s="498"/>
      <c r="U29" s="498"/>
      <c r="V29" s="498"/>
    </row>
    <row r="30" spans="1:77" s="97" customFormat="1" ht="35.65" customHeight="1" x14ac:dyDescent="0.3">
      <c r="A30" s="157"/>
      <c r="B30" s="430"/>
      <c r="C30" s="933" t="s">
        <v>428</v>
      </c>
      <c r="D30" s="933"/>
      <c r="E30" s="933"/>
      <c r="F30" s="933"/>
      <c r="G30" s="933"/>
      <c r="H30" s="933"/>
      <c r="I30" s="933"/>
      <c r="J30" s="933"/>
      <c r="K30" s="933"/>
      <c r="L30" s="933"/>
      <c r="M30" s="933"/>
      <c r="N30" s="933"/>
      <c r="O30" s="933"/>
      <c r="P30" s="933"/>
      <c r="Q30" s="933"/>
      <c r="R30" s="933"/>
      <c r="S30" s="933"/>
      <c r="T30" s="933"/>
      <c r="U30" s="933"/>
      <c r="V30" s="933"/>
      <c r="W30" s="20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row>
    <row r="31" spans="1:77" s="97" customFormat="1" ht="16.5" customHeight="1" x14ac:dyDescent="0.3">
      <c r="A31" s="157"/>
      <c r="B31" s="430"/>
      <c r="C31" s="953"/>
      <c r="D31" s="953"/>
      <c r="E31" s="953"/>
      <c r="F31" s="953"/>
      <c r="G31" s="953"/>
      <c r="H31" s="953"/>
      <c r="I31" s="953"/>
      <c r="J31" s="953"/>
      <c r="K31" s="953"/>
      <c r="L31" s="953"/>
      <c r="M31" s="953"/>
      <c r="N31" s="953"/>
      <c r="O31" s="953"/>
      <c r="P31" s="953"/>
      <c r="Q31" s="953"/>
      <c r="R31" s="953"/>
      <c r="S31" s="953"/>
      <c r="T31" s="953"/>
      <c r="U31" s="953"/>
      <c r="V31" s="953"/>
      <c r="W31" s="204"/>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row>
    <row r="32" spans="1:77" s="97" customFormat="1" ht="18.75" x14ac:dyDescent="0.3">
      <c r="A32" s="157"/>
      <c r="B32" s="430"/>
      <c r="C32" s="953"/>
      <c r="D32" s="953"/>
      <c r="E32" s="953"/>
      <c r="F32" s="953"/>
      <c r="G32" s="953"/>
      <c r="H32" s="953"/>
      <c r="I32" s="953"/>
      <c r="J32" s="953"/>
      <c r="K32" s="953"/>
      <c r="L32" s="953"/>
      <c r="M32" s="953"/>
      <c r="N32" s="953"/>
      <c r="O32" s="953"/>
      <c r="P32" s="953"/>
      <c r="Q32" s="953"/>
      <c r="R32" s="953"/>
      <c r="S32" s="953"/>
      <c r="T32" s="953"/>
      <c r="U32" s="953"/>
      <c r="V32" s="95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row>
    <row r="33" spans="1:114" s="97" customFormat="1" ht="5.65" customHeight="1" x14ac:dyDescent="0.3">
      <c r="A33" s="157"/>
      <c r="B33" s="158"/>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row>
    <row r="34" spans="1:114" s="94" customFormat="1" ht="15" customHeight="1" x14ac:dyDescent="0.25">
      <c r="A34" s="198"/>
      <c r="B34" s="199"/>
      <c r="C34" s="95" t="s">
        <v>351</v>
      </c>
      <c r="D34" s="427"/>
      <c r="E34" s="427"/>
      <c r="F34" s="427"/>
      <c r="G34" s="427"/>
      <c r="H34" s="427"/>
      <c r="I34" s="427"/>
      <c r="J34" s="427"/>
      <c r="K34" s="427"/>
      <c r="L34" s="427"/>
      <c r="M34" s="982"/>
      <c r="N34" s="982"/>
      <c r="O34" s="982"/>
      <c r="P34" s="982"/>
      <c r="Q34" s="982"/>
      <c r="R34" s="200"/>
      <c r="S34" s="200"/>
      <c r="T34" s="95"/>
      <c r="U34" s="200"/>
      <c r="V34" s="200"/>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row>
    <row r="35" spans="1:114" s="94" customFormat="1" ht="15" customHeight="1" x14ac:dyDescent="0.25">
      <c r="A35" s="198"/>
      <c r="B35" s="199"/>
      <c r="C35" s="95" t="s">
        <v>352</v>
      </c>
      <c r="D35" s="427"/>
      <c r="E35" s="427"/>
      <c r="F35" s="427"/>
      <c r="G35" s="427"/>
      <c r="H35" s="427"/>
      <c r="I35" s="427"/>
      <c r="J35" s="427"/>
      <c r="K35" s="427"/>
      <c r="L35" s="427"/>
      <c r="M35" s="984"/>
      <c r="N35" s="984"/>
      <c r="O35" s="984"/>
      <c r="P35" s="984"/>
      <c r="Q35" s="984"/>
      <c r="R35" s="200"/>
      <c r="S35" s="983"/>
      <c r="T35" s="983"/>
      <c r="U35" s="200"/>
      <c r="V35" s="200"/>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row>
    <row r="36" spans="1:114" s="94" customFormat="1" x14ac:dyDescent="0.25">
      <c r="A36" s="198"/>
      <c r="B36" s="199"/>
      <c r="D36" s="201"/>
      <c r="M36" s="95"/>
      <c r="N36" s="95"/>
      <c r="O36" s="202"/>
      <c r="P36" s="987"/>
      <c r="Q36" s="987"/>
      <c r="R36" s="988"/>
      <c r="S36" s="985"/>
      <c r="T36" s="985"/>
      <c r="U36" s="986"/>
      <c r="V36" s="986"/>
      <c r="W36" s="200"/>
      <c r="X36" s="200"/>
      <c r="Y36" s="963"/>
      <c r="Z36" s="963"/>
      <c r="AA36" s="200"/>
      <c r="AB36" s="200"/>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row>
    <row r="37" spans="1:114" ht="15.75" customHeight="1" x14ac:dyDescent="0.2">
      <c r="B37" s="165"/>
      <c r="C37" s="978" t="s">
        <v>65</v>
      </c>
      <c r="D37" s="978"/>
      <c r="E37" s="978"/>
      <c r="F37" s="978"/>
      <c r="G37" s="978"/>
      <c r="H37" s="978"/>
      <c r="I37" s="978"/>
      <c r="J37" s="978"/>
      <c r="K37" s="978"/>
      <c r="L37" s="978"/>
      <c r="M37" s="978"/>
      <c r="N37" s="978"/>
      <c r="O37" s="97"/>
      <c r="P37" s="185"/>
      <c r="Q37" s="97"/>
      <c r="R37" s="186"/>
      <c r="S37" s="186"/>
      <c r="T37" s="186"/>
      <c r="U37" s="186"/>
      <c r="V37" s="186"/>
      <c r="W37" s="93"/>
    </row>
    <row r="38" spans="1:114" s="85" customFormat="1" ht="13.15" customHeight="1" x14ac:dyDescent="0.2">
      <c r="A38" s="98"/>
      <c r="C38" s="979"/>
      <c r="D38" s="979"/>
      <c r="E38" s="979"/>
      <c r="F38" s="979"/>
      <c r="G38" s="979"/>
      <c r="H38" s="979"/>
      <c r="I38" s="979"/>
      <c r="J38" s="979"/>
      <c r="K38" s="979"/>
      <c r="L38" s="979"/>
      <c r="M38" s="979"/>
      <c r="N38" s="979"/>
      <c r="O38" s="980" t="s">
        <v>66</v>
      </c>
      <c r="P38" s="980"/>
      <c r="Q38" s="980"/>
      <c r="R38" s="980"/>
      <c r="S38" s="980"/>
      <c r="T38" s="980"/>
      <c r="U38" s="981" t="s">
        <v>247</v>
      </c>
      <c r="V38" s="981"/>
      <c r="Z38" s="99"/>
    </row>
    <row r="39" spans="1:114" s="188" customFormat="1" ht="15.75" customHeight="1" x14ac:dyDescent="0.25">
      <c r="A39" s="187"/>
      <c r="C39" s="189" t="s">
        <v>264</v>
      </c>
      <c r="D39" s="190"/>
      <c r="E39" s="191"/>
      <c r="F39" s="191"/>
      <c r="G39" s="191"/>
      <c r="H39" s="191"/>
      <c r="I39" s="191"/>
      <c r="J39" s="191"/>
      <c r="K39" s="191"/>
      <c r="L39" s="191"/>
      <c r="M39" s="191"/>
      <c r="N39" s="191"/>
      <c r="O39" s="966">
        <f>'2)Repair Scope'!F55</f>
        <v>0</v>
      </c>
      <c r="P39" s="966"/>
      <c r="Q39" s="966"/>
      <c r="R39" s="966"/>
      <c r="S39" s="966"/>
      <c r="T39" s="966"/>
      <c r="U39" s="967" t="e">
        <f>O39/tdc</f>
        <v>#DIV/0!</v>
      </c>
      <c r="V39" s="967"/>
      <c r="Z39" s="192"/>
    </row>
    <row r="40" spans="1:114" s="188" customFormat="1" ht="15.75" customHeight="1" x14ac:dyDescent="0.25">
      <c r="A40" s="187"/>
      <c r="C40" s="189" t="s">
        <v>0</v>
      </c>
      <c r="D40" s="190"/>
      <c r="E40" s="191"/>
      <c r="F40" s="191"/>
      <c r="G40" s="191"/>
      <c r="H40" s="191"/>
      <c r="I40" s="191"/>
      <c r="J40" s="191"/>
      <c r="K40" s="191"/>
      <c r="L40" s="191"/>
      <c r="M40" s="191"/>
      <c r="N40" s="191"/>
      <c r="O40" s="968" t="str">
        <f>'3)Sources &amp; Uses'!F23</f>
        <v>0</v>
      </c>
      <c r="P40" s="968"/>
      <c r="Q40" s="968"/>
      <c r="R40" s="968"/>
      <c r="S40" s="968"/>
      <c r="T40" s="968"/>
      <c r="U40" s="969" t="e">
        <f>O40/tdc</f>
        <v>#DIV/0!</v>
      </c>
      <c r="V40" s="969"/>
      <c r="Z40" s="192"/>
    </row>
    <row r="41" spans="1:114" s="188" customFormat="1" ht="15.75" customHeight="1" x14ac:dyDescent="0.25">
      <c r="A41" s="187"/>
      <c r="C41" s="193" t="s">
        <v>395</v>
      </c>
      <c r="D41" s="194"/>
      <c r="E41" s="195"/>
      <c r="F41" s="195"/>
      <c r="G41" s="195"/>
      <c r="H41" s="195"/>
      <c r="I41" s="195"/>
      <c r="J41" s="195"/>
      <c r="K41" s="195"/>
      <c r="L41" s="195"/>
      <c r="M41" s="195"/>
      <c r="N41" s="195"/>
      <c r="O41" s="964">
        <f>'3)Sources &amp; Uses'!F9</f>
        <v>0</v>
      </c>
      <c r="P41" s="964"/>
      <c r="Q41" s="964"/>
      <c r="R41" s="964"/>
      <c r="S41" s="964"/>
      <c r="T41" s="964"/>
      <c r="U41" s="965" t="e">
        <f>O41/tdc</f>
        <v>#DIV/0!</v>
      </c>
      <c r="V41" s="965"/>
      <c r="Z41" s="192"/>
    </row>
    <row r="42" spans="1:114" s="188" customFormat="1" ht="6" customHeight="1" x14ac:dyDescent="0.25">
      <c r="A42" s="187"/>
      <c r="C42" s="189"/>
      <c r="D42" s="190"/>
      <c r="E42" s="191"/>
      <c r="F42" s="191"/>
      <c r="G42" s="191"/>
      <c r="H42" s="191"/>
      <c r="I42" s="191"/>
      <c r="J42" s="191"/>
      <c r="K42" s="191"/>
      <c r="L42" s="191"/>
      <c r="M42" s="191"/>
      <c r="N42" s="191"/>
      <c r="O42" s="503"/>
      <c r="P42" s="503"/>
      <c r="Q42" s="503"/>
      <c r="R42" s="503"/>
      <c r="S42" s="503"/>
      <c r="T42" s="503"/>
      <c r="U42" s="426"/>
      <c r="V42" s="426"/>
      <c r="Z42" s="192"/>
    </row>
    <row r="43" spans="1:114" s="97" customFormat="1" ht="16.5" customHeight="1" x14ac:dyDescent="0.3">
      <c r="A43" s="157"/>
      <c r="B43" s="430"/>
      <c r="C43" s="934" t="s">
        <v>353</v>
      </c>
      <c r="D43" s="934"/>
      <c r="E43" s="934"/>
      <c r="F43" s="934"/>
      <c r="G43" s="934"/>
      <c r="H43" s="934"/>
      <c r="I43" s="934"/>
      <c r="J43" s="934"/>
      <c r="K43" s="934"/>
      <c r="L43" s="934"/>
      <c r="M43" s="934"/>
      <c r="N43" s="934"/>
      <c r="O43" s="934"/>
      <c r="P43" s="934"/>
      <c r="Q43" s="934"/>
      <c r="R43" s="934"/>
      <c r="S43" s="934"/>
      <c r="T43" s="934"/>
      <c r="U43" s="934"/>
      <c r="V43" s="934"/>
      <c r="W43" s="20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3"/>
      <c r="BR43" s="93"/>
      <c r="BS43" s="93"/>
      <c r="BT43" s="93"/>
      <c r="BU43" s="93"/>
      <c r="BV43" s="93"/>
      <c r="BW43" s="93"/>
      <c r="BX43" s="93"/>
      <c r="BY43" s="93"/>
    </row>
    <row r="44" spans="1:114" s="97" customFormat="1" ht="16.5" customHeight="1" x14ac:dyDescent="0.3">
      <c r="A44" s="157"/>
      <c r="B44" s="430"/>
      <c r="C44" s="953"/>
      <c r="D44" s="953"/>
      <c r="E44" s="953"/>
      <c r="F44" s="953"/>
      <c r="G44" s="953"/>
      <c r="H44" s="953"/>
      <c r="I44" s="953"/>
      <c r="J44" s="953"/>
      <c r="K44" s="953"/>
      <c r="L44" s="953"/>
      <c r="M44" s="953"/>
      <c r="N44" s="953"/>
      <c r="O44" s="953"/>
      <c r="P44" s="953"/>
      <c r="Q44" s="953"/>
      <c r="R44" s="953"/>
      <c r="S44" s="953"/>
      <c r="T44" s="953"/>
      <c r="U44" s="953"/>
      <c r="V44" s="953"/>
      <c r="W44" s="204"/>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3"/>
      <c r="BR44" s="93"/>
      <c r="BS44" s="93"/>
      <c r="BT44" s="93"/>
      <c r="BU44" s="93"/>
      <c r="BV44" s="93"/>
      <c r="BW44" s="93"/>
      <c r="BX44" s="93"/>
      <c r="BY44" s="93"/>
    </row>
    <row r="45" spans="1:114" s="97" customFormat="1" ht="16.5" customHeight="1" x14ac:dyDescent="0.3">
      <c r="A45" s="157"/>
      <c r="B45" s="430"/>
      <c r="C45" s="953"/>
      <c r="D45" s="953"/>
      <c r="E45" s="953"/>
      <c r="F45" s="953"/>
      <c r="G45" s="953"/>
      <c r="H45" s="953"/>
      <c r="I45" s="953"/>
      <c r="J45" s="953"/>
      <c r="K45" s="953"/>
      <c r="L45" s="953"/>
      <c r="M45" s="953"/>
      <c r="N45" s="953"/>
      <c r="O45" s="953"/>
      <c r="P45" s="953"/>
      <c r="Q45" s="953"/>
      <c r="R45" s="953"/>
      <c r="S45" s="953"/>
      <c r="T45" s="953"/>
      <c r="U45" s="953"/>
      <c r="V45" s="953"/>
      <c r="W45" s="204"/>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93"/>
      <c r="BW45" s="93"/>
      <c r="BX45" s="93"/>
      <c r="BY45" s="93"/>
    </row>
    <row r="46" spans="1:114" s="97" customFormat="1" ht="18.75" x14ac:dyDescent="0.3">
      <c r="A46" s="157"/>
      <c r="B46" s="430"/>
      <c r="C46" s="953"/>
      <c r="D46" s="953"/>
      <c r="E46" s="953"/>
      <c r="F46" s="953"/>
      <c r="G46" s="953"/>
      <c r="H46" s="953"/>
      <c r="I46" s="953"/>
      <c r="J46" s="953"/>
      <c r="K46" s="953"/>
      <c r="L46" s="953"/>
      <c r="M46" s="953"/>
      <c r="N46" s="953"/>
      <c r="O46" s="953"/>
      <c r="P46" s="953"/>
      <c r="Q46" s="953"/>
      <c r="R46" s="953"/>
      <c r="S46" s="953"/>
      <c r="T46" s="953"/>
      <c r="U46" s="953"/>
      <c r="V46" s="95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row>
    <row r="47" spans="1:114" s="93" customFormat="1" ht="25.5" customHeight="1" x14ac:dyDescent="0.3">
      <c r="A47" s="157"/>
      <c r="B47" s="196"/>
      <c r="C47" s="196" t="s">
        <v>321</v>
      </c>
      <c r="E47" s="58"/>
    </row>
    <row r="48" spans="1:114" s="169" customFormat="1" ht="18.75" x14ac:dyDescent="0.3">
      <c r="A48" s="132"/>
      <c r="B48" s="168"/>
      <c r="C48" s="962" t="s">
        <v>67</v>
      </c>
      <c r="D48" s="962"/>
      <c r="E48" s="962"/>
      <c r="F48" s="972">
        <f>H5</f>
        <v>0</v>
      </c>
      <c r="G48" s="972"/>
      <c r="H48" s="972"/>
      <c r="I48" s="972"/>
      <c r="J48" s="972"/>
      <c r="K48" s="972"/>
      <c r="L48" s="972"/>
      <c r="M48" s="972"/>
      <c r="N48" s="972"/>
      <c r="O48" s="970"/>
      <c r="P48" s="970"/>
      <c r="Q48" s="970"/>
      <c r="R48" s="962"/>
      <c r="S48" s="962"/>
      <c r="T48" s="962"/>
      <c r="U48" s="962"/>
      <c r="V48" s="962"/>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c r="DJ48" s="139"/>
    </row>
    <row r="49" spans="1:114" s="169" customFormat="1" ht="18.75" x14ac:dyDescent="0.3">
      <c r="A49" s="132"/>
      <c r="B49" s="168"/>
      <c r="C49" s="973" t="s">
        <v>68</v>
      </c>
      <c r="D49" s="973"/>
      <c r="E49" s="973"/>
      <c r="F49" s="973"/>
      <c r="G49" s="974"/>
      <c r="H49" s="974"/>
      <c r="I49" s="974"/>
      <c r="J49" s="974"/>
      <c r="K49" s="974"/>
      <c r="L49" s="974"/>
      <c r="M49" s="974"/>
      <c r="N49" s="974"/>
      <c r="O49" s="974"/>
      <c r="P49" s="975" t="s">
        <v>69</v>
      </c>
      <c r="Q49" s="975"/>
      <c r="R49" s="974"/>
      <c r="S49" s="974"/>
      <c r="T49" s="974"/>
      <c r="U49" s="974"/>
      <c r="V49" s="974"/>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c r="CN49" s="139"/>
      <c r="CO49" s="139"/>
      <c r="CP49" s="139"/>
      <c r="CQ49" s="139"/>
      <c r="CR49" s="139"/>
      <c r="CS49" s="139"/>
      <c r="CT49" s="139"/>
      <c r="CU49" s="139"/>
      <c r="CV49" s="139"/>
      <c r="CW49" s="139"/>
      <c r="CX49" s="139"/>
      <c r="CY49" s="139"/>
      <c r="CZ49" s="139"/>
      <c r="DA49" s="139"/>
      <c r="DB49" s="139"/>
      <c r="DC49" s="139"/>
      <c r="DD49" s="139"/>
      <c r="DE49" s="139"/>
      <c r="DF49" s="139"/>
      <c r="DG49" s="139"/>
      <c r="DH49" s="139"/>
      <c r="DI49" s="139"/>
      <c r="DJ49" s="139"/>
    </row>
    <row r="50" spans="1:114" s="169" customFormat="1" ht="18.75" x14ac:dyDescent="0.3">
      <c r="A50" s="132"/>
      <c r="B50" s="168"/>
      <c r="C50" s="960" t="s">
        <v>70</v>
      </c>
      <c r="D50" s="960"/>
      <c r="E50" s="959"/>
      <c r="F50" s="959"/>
      <c r="G50" s="959"/>
      <c r="H50" s="959"/>
      <c r="I50" s="959"/>
      <c r="J50" s="959"/>
      <c r="K50" s="959"/>
      <c r="L50" s="959"/>
      <c r="M50" s="959"/>
      <c r="N50" s="960" t="s">
        <v>71</v>
      </c>
      <c r="O50" s="960"/>
      <c r="P50" s="971"/>
      <c r="Q50" s="971"/>
      <c r="R50" s="971"/>
      <c r="S50" s="971"/>
      <c r="T50" s="971"/>
      <c r="U50" s="971"/>
      <c r="V50" s="971"/>
      <c r="W50" s="139"/>
      <c r="X50" s="139"/>
      <c r="Y50" s="139"/>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c r="CN50" s="139"/>
      <c r="CO50" s="139"/>
      <c r="CP50" s="139"/>
      <c r="CQ50" s="139"/>
      <c r="CR50" s="139"/>
      <c r="CS50" s="139"/>
      <c r="CT50" s="139"/>
      <c r="CU50" s="139"/>
      <c r="CV50" s="139"/>
      <c r="CW50" s="139"/>
      <c r="CX50" s="139"/>
      <c r="CY50" s="139"/>
      <c r="CZ50" s="139"/>
      <c r="DA50" s="139"/>
      <c r="DB50" s="139"/>
      <c r="DC50" s="139"/>
      <c r="DD50" s="139"/>
      <c r="DE50" s="139"/>
      <c r="DF50" s="139"/>
      <c r="DG50" s="139"/>
      <c r="DH50" s="139"/>
      <c r="DI50" s="139"/>
      <c r="DJ50" s="139"/>
    </row>
    <row r="51" spans="1:114" s="169" customFormat="1" ht="18.75" x14ac:dyDescent="0.3">
      <c r="A51" s="132"/>
      <c r="B51" s="168"/>
      <c r="C51" s="502" t="s">
        <v>56</v>
      </c>
      <c r="D51" s="959"/>
      <c r="E51" s="959"/>
      <c r="F51" s="959"/>
      <c r="G51" s="959"/>
      <c r="H51" s="959"/>
      <c r="I51" s="959"/>
      <c r="J51" s="959"/>
      <c r="K51" s="959"/>
      <c r="L51" s="960" t="s">
        <v>72</v>
      </c>
      <c r="M51" s="960"/>
      <c r="N51" s="942" t="s">
        <v>8</v>
      </c>
      <c r="O51" s="942"/>
      <c r="P51" s="942"/>
      <c r="Q51" s="197" t="s">
        <v>57</v>
      </c>
      <c r="R51" s="942"/>
      <c r="S51" s="942"/>
      <c r="T51" s="942"/>
      <c r="U51" s="942"/>
      <c r="V51" s="502"/>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c r="CN51" s="139"/>
      <c r="CO51" s="139"/>
      <c r="CP51" s="139"/>
      <c r="CQ51" s="139"/>
      <c r="CR51" s="139"/>
      <c r="CS51" s="139"/>
      <c r="CT51" s="139"/>
      <c r="CU51" s="139"/>
      <c r="CV51" s="139"/>
      <c r="CW51" s="139"/>
      <c r="CX51" s="139"/>
      <c r="CY51" s="139"/>
      <c r="CZ51" s="139"/>
      <c r="DA51" s="139"/>
      <c r="DB51" s="139"/>
      <c r="DC51" s="139"/>
      <c r="DD51" s="139"/>
      <c r="DE51" s="139"/>
      <c r="DF51" s="139"/>
      <c r="DG51" s="139"/>
      <c r="DH51" s="139"/>
      <c r="DI51" s="139"/>
      <c r="DJ51" s="139"/>
    </row>
    <row r="52" spans="1:114" s="169" customFormat="1" ht="18.75" x14ac:dyDescent="0.3">
      <c r="A52" s="132"/>
      <c r="B52" s="168"/>
      <c r="C52" s="954" t="s">
        <v>73</v>
      </c>
      <c r="D52" s="954"/>
      <c r="E52" s="954"/>
      <c r="F52" s="954"/>
      <c r="G52" s="942"/>
      <c r="H52" s="942"/>
      <c r="I52" s="942"/>
      <c r="J52" s="942"/>
      <c r="K52" s="942"/>
      <c r="L52" s="942"/>
      <c r="M52" s="942"/>
      <c r="N52" s="961" t="s">
        <v>74</v>
      </c>
      <c r="O52" s="961"/>
      <c r="P52" s="961"/>
      <c r="Q52" s="942"/>
      <c r="R52" s="942"/>
      <c r="S52" s="942"/>
      <c r="T52" s="942"/>
      <c r="U52" s="942"/>
      <c r="V52" s="942"/>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c r="CN52" s="139"/>
      <c r="CO52" s="139"/>
      <c r="CP52" s="139"/>
      <c r="CQ52" s="139"/>
      <c r="CR52" s="139"/>
      <c r="CS52" s="139"/>
      <c r="CT52" s="139"/>
      <c r="CU52" s="139"/>
      <c r="CV52" s="139"/>
      <c r="CW52" s="139"/>
      <c r="CX52" s="139"/>
      <c r="CY52" s="139"/>
      <c r="CZ52" s="139"/>
      <c r="DA52" s="139"/>
      <c r="DB52" s="139"/>
      <c r="DC52" s="139"/>
      <c r="DD52" s="139"/>
      <c r="DE52" s="139"/>
      <c r="DF52" s="139"/>
      <c r="DG52" s="139"/>
      <c r="DH52" s="139"/>
      <c r="DI52" s="139"/>
      <c r="DJ52" s="139"/>
    </row>
    <row r="53" spans="1:114" s="97" customFormat="1" ht="6.75" customHeight="1" x14ac:dyDescent="0.3">
      <c r="A53" s="157"/>
      <c r="B53" s="205"/>
      <c r="C53" s="206"/>
      <c r="D53" s="206"/>
      <c r="E53" s="206"/>
      <c r="F53" s="206"/>
      <c r="G53" s="206"/>
      <c r="H53" s="206"/>
      <c r="I53" s="206"/>
      <c r="J53" s="206"/>
      <c r="K53" s="206"/>
      <c r="L53" s="206"/>
      <c r="M53" s="206"/>
      <c r="N53" s="206"/>
      <c r="O53" s="206"/>
      <c r="P53" s="206"/>
      <c r="Q53" s="206"/>
      <c r="R53" s="206"/>
      <c r="S53" s="206"/>
      <c r="T53" s="206"/>
      <c r="U53" s="206"/>
      <c r="V53" s="206"/>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3"/>
      <c r="BR53" s="93"/>
      <c r="BS53" s="93"/>
      <c r="BT53" s="93"/>
      <c r="BU53" s="93"/>
      <c r="BV53" s="93"/>
      <c r="BW53" s="93"/>
      <c r="BX53" s="93"/>
      <c r="BY53" s="93"/>
    </row>
    <row r="54" spans="1:114" s="139" customFormat="1" ht="2.25" customHeight="1" x14ac:dyDescent="0.3">
      <c r="A54" s="132"/>
      <c r="B54" s="170"/>
      <c r="C54" s="207"/>
      <c r="D54" s="207"/>
      <c r="E54" s="207"/>
      <c r="F54" s="207"/>
      <c r="G54" s="207"/>
      <c r="H54" s="207"/>
      <c r="I54" s="207"/>
      <c r="J54" s="207"/>
      <c r="K54" s="207"/>
      <c r="L54" s="207"/>
      <c r="M54" s="207"/>
      <c r="N54" s="207"/>
      <c r="O54" s="207"/>
      <c r="P54" s="207"/>
      <c r="Q54" s="207"/>
      <c r="R54" s="207"/>
      <c r="S54" s="207"/>
      <c r="T54" s="207"/>
      <c r="U54" s="207"/>
      <c r="V54" s="207"/>
    </row>
    <row r="55" spans="1:114" s="93" customFormat="1" ht="49.5" customHeight="1" x14ac:dyDescent="0.3">
      <c r="A55" s="157"/>
      <c r="B55" s="174"/>
      <c r="C55" s="958" t="s">
        <v>421</v>
      </c>
      <c r="D55" s="958"/>
      <c r="E55" s="958"/>
      <c r="F55" s="958"/>
      <c r="G55" s="958"/>
      <c r="H55" s="958"/>
      <c r="I55" s="958"/>
      <c r="J55" s="958"/>
      <c r="K55" s="958"/>
      <c r="L55" s="958"/>
      <c r="M55" s="958"/>
      <c r="N55" s="958"/>
      <c r="O55" s="958"/>
      <c r="P55" s="958"/>
      <c r="Q55" s="958"/>
      <c r="R55" s="958"/>
      <c r="S55" s="958"/>
      <c r="T55" s="958"/>
      <c r="U55" s="958"/>
      <c r="V55" s="208"/>
      <c r="W55" s="97"/>
    </row>
    <row r="56" spans="1:114" s="93" customFormat="1" ht="18.75" x14ac:dyDescent="0.3">
      <c r="A56" s="157"/>
      <c r="B56" s="174"/>
      <c r="C56" s="934" t="s">
        <v>77</v>
      </c>
      <c r="D56" s="934"/>
      <c r="E56" s="934"/>
      <c r="F56" s="934"/>
      <c r="G56" s="934"/>
      <c r="H56" s="934"/>
      <c r="I56" s="934"/>
      <c r="J56" s="934"/>
      <c r="K56" s="934"/>
      <c r="L56" s="934"/>
      <c r="M56" s="934"/>
      <c r="N56" s="934"/>
      <c r="O56" s="934"/>
      <c r="P56" s="934"/>
      <c r="Q56" s="934"/>
      <c r="R56" s="934"/>
      <c r="S56" s="934"/>
      <c r="T56" s="934"/>
      <c r="U56" s="934"/>
      <c r="V56" s="934"/>
      <c r="W56" s="97"/>
    </row>
    <row r="57" spans="1:114" s="97" customFormat="1" ht="18.75" x14ac:dyDescent="0.3">
      <c r="A57" s="157"/>
      <c r="B57" s="174"/>
      <c r="C57" s="953"/>
      <c r="D57" s="953"/>
      <c r="E57" s="953"/>
      <c r="F57" s="953"/>
      <c r="G57" s="953"/>
      <c r="H57" s="953"/>
      <c r="I57" s="953"/>
      <c r="J57" s="953"/>
      <c r="K57" s="953"/>
      <c r="L57" s="953"/>
      <c r="M57" s="953"/>
      <c r="N57" s="953"/>
      <c r="O57" s="953"/>
      <c r="P57" s="953"/>
      <c r="Q57" s="953"/>
      <c r="R57" s="953"/>
      <c r="S57" s="953"/>
      <c r="T57" s="953"/>
      <c r="U57" s="953"/>
      <c r="V57" s="95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row>
    <row r="58" spans="1:114" s="159" customFormat="1" ht="7.5" customHeight="1" x14ac:dyDescent="0.3">
      <c r="A58" s="157"/>
      <c r="B58" s="174"/>
      <c r="C58" s="97"/>
      <c r="D58" s="97"/>
      <c r="E58" s="97"/>
      <c r="F58" s="97"/>
      <c r="G58" s="97"/>
      <c r="H58" s="97"/>
      <c r="I58" s="97"/>
      <c r="J58" s="97"/>
      <c r="K58" s="97"/>
      <c r="L58" s="97"/>
      <c r="M58" s="97"/>
      <c r="N58" s="97"/>
      <c r="O58" s="97"/>
      <c r="P58" s="97"/>
      <c r="Q58" s="97"/>
      <c r="R58" s="97"/>
      <c r="S58" s="97"/>
      <c r="T58" s="97"/>
      <c r="U58" s="97"/>
      <c r="V58" s="97"/>
      <c r="W58" s="209"/>
      <c r="X58" s="155"/>
      <c r="Y58" s="155"/>
      <c r="Z58" s="93"/>
      <c r="AA58" s="155"/>
      <c r="AB58" s="155"/>
      <c r="AC58" s="155"/>
      <c r="AD58" s="155"/>
      <c r="AE58" s="155"/>
      <c r="AF58" s="155"/>
      <c r="AG58" s="155"/>
      <c r="AH58" s="155"/>
      <c r="AI58" s="155"/>
      <c r="AJ58" s="155"/>
      <c r="AK58" s="155"/>
      <c r="AL58" s="155"/>
      <c r="AM58" s="155"/>
      <c r="AN58" s="155"/>
      <c r="AO58" s="155"/>
      <c r="AP58" s="155"/>
      <c r="AQ58" s="155"/>
      <c r="AR58" s="155"/>
      <c r="AS58" s="155"/>
      <c r="AT58" s="155"/>
      <c r="AU58" s="155"/>
      <c r="AV58" s="155"/>
      <c r="AW58" s="155"/>
      <c r="AX58" s="155"/>
      <c r="AY58" s="155"/>
      <c r="AZ58" s="155"/>
      <c r="BA58" s="155"/>
      <c r="BB58" s="155"/>
      <c r="BC58" s="155"/>
      <c r="BD58" s="155"/>
      <c r="BE58" s="155"/>
      <c r="BF58" s="155"/>
      <c r="BG58" s="155"/>
      <c r="BH58" s="155"/>
      <c r="BI58" s="155"/>
      <c r="BJ58" s="155"/>
      <c r="BK58" s="155"/>
      <c r="BL58" s="155"/>
      <c r="BM58" s="155"/>
      <c r="BN58" s="155"/>
      <c r="BO58" s="155"/>
      <c r="BP58" s="155"/>
      <c r="BQ58" s="155"/>
      <c r="BR58" s="155"/>
      <c r="BS58" s="155"/>
      <c r="BT58" s="155"/>
      <c r="BU58" s="155"/>
      <c r="BV58" s="155"/>
      <c r="BW58" s="155"/>
      <c r="BX58" s="155"/>
      <c r="BY58" s="155"/>
    </row>
    <row r="59" spans="1:114" s="211" customFormat="1" ht="26.25" customHeight="1" x14ac:dyDescent="0.3">
      <c r="A59" s="157"/>
      <c r="B59" s="158"/>
      <c r="C59" s="958" t="s">
        <v>78</v>
      </c>
      <c r="D59" s="958"/>
      <c r="E59" s="958"/>
      <c r="F59" s="958"/>
      <c r="G59" s="958"/>
      <c r="H59" s="958"/>
      <c r="I59" s="958"/>
      <c r="J59" s="958"/>
      <c r="K59" s="958"/>
      <c r="L59" s="958"/>
      <c r="M59" s="958"/>
      <c r="N59" s="958"/>
      <c r="O59" s="958"/>
      <c r="P59" s="958"/>
      <c r="Q59" s="958"/>
      <c r="R59" s="958"/>
      <c r="S59" s="958"/>
      <c r="T59" s="958"/>
      <c r="U59" s="958"/>
      <c r="V59" s="208"/>
      <c r="W59" s="209"/>
      <c r="X59" s="210"/>
      <c r="Y59" s="157"/>
      <c r="Z59" s="93"/>
      <c r="AA59" s="157"/>
      <c r="AB59" s="157"/>
      <c r="AC59" s="157"/>
      <c r="AD59" s="157"/>
      <c r="AE59" s="157"/>
      <c r="AF59" s="157"/>
      <c r="AG59" s="157"/>
      <c r="AH59" s="157"/>
      <c r="AI59" s="157"/>
      <c r="AJ59" s="157"/>
      <c r="AK59" s="157"/>
      <c r="AL59" s="157"/>
      <c r="AM59" s="157"/>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7"/>
      <c r="BR59" s="157"/>
      <c r="BS59" s="157"/>
      <c r="BT59" s="157"/>
      <c r="BU59" s="157"/>
      <c r="BV59" s="157"/>
      <c r="BW59" s="157"/>
      <c r="BX59" s="157"/>
      <c r="BY59" s="157"/>
    </row>
    <row r="60" spans="1:114" s="211" customFormat="1" ht="18" customHeight="1" x14ac:dyDescent="0.3">
      <c r="A60" s="157"/>
      <c r="B60" s="158"/>
      <c r="C60" s="934" t="s">
        <v>79</v>
      </c>
      <c r="D60" s="934"/>
      <c r="E60" s="934"/>
      <c r="F60" s="934"/>
      <c r="G60" s="934"/>
      <c r="H60" s="934"/>
      <c r="I60" s="934"/>
      <c r="J60" s="934"/>
      <c r="K60" s="934"/>
      <c r="L60" s="934"/>
      <c r="M60" s="934"/>
      <c r="N60" s="934"/>
      <c r="O60" s="934"/>
      <c r="P60" s="934"/>
      <c r="Q60" s="934"/>
      <c r="R60" s="934"/>
      <c r="S60" s="934"/>
      <c r="T60" s="934"/>
      <c r="U60" s="934"/>
      <c r="V60" s="934"/>
      <c r="W60" s="209"/>
      <c r="X60" s="210"/>
      <c r="Y60" s="157"/>
      <c r="Z60" s="93"/>
      <c r="AA60" s="157"/>
      <c r="AB60" s="157"/>
      <c r="AC60" s="157"/>
      <c r="AD60" s="157"/>
      <c r="AE60" s="157"/>
      <c r="AF60" s="157"/>
      <c r="AG60" s="157"/>
      <c r="AH60" s="157"/>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7"/>
      <c r="BR60" s="157"/>
      <c r="BS60" s="157"/>
      <c r="BT60" s="157"/>
      <c r="BU60" s="157"/>
      <c r="BV60" s="157"/>
      <c r="BW60" s="157"/>
      <c r="BX60" s="157"/>
      <c r="BY60" s="157"/>
    </row>
    <row r="61" spans="1:114" s="211" customFormat="1" ht="18.75" x14ac:dyDescent="0.3">
      <c r="A61" s="157"/>
      <c r="B61" s="174"/>
      <c r="C61" s="953"/>
      <c r="D61" s="953"/>
      <c r="E61" s="953"/>
      <c r="F61" s="953"/>
      <c r="G61" s="953"/>
      <c r="H61" s="953"/>
      <c r="I61" s="953"/>
      <c r="J61" s="953"/>
      <c r="K61" s="953"/>
      <c r="L61" s="953"/>
      <c r="M61" s="953"/>
      <c r="N61" s="953"/>
      <c r="O61" s="953"/>
      <c r="P61" s="953"/>
      <c r="Q61" s="953"/>
      <c r="R61" s="953"/>
      <c r="S61" s="953"/>
      <c r="T61" s="953"/>
      <c r="U61" s="953"/>
      <c r="V61" s="953"/>
      <c r="W61" s="212"/>
      <c r="X61" s="213"/>
      <c r="Y61" s="157"/>
      <c r="Z61" s="93"/>
      <c r="AA61" s="157"/>
      <c r="AB61" s="157"/>
      <c r="AC61" s="157"/>
      <c r="AD61" s="157"/>
      <c r="AE61" s="157"/>
      <c r="AF61" s="157"/>
      <c r="AG61" s="157"/>
      <c r="AH61" s="157"/>
      <c r="AI61" s="157"/>
      <c r="AJ61" s="157"/>
      <c r="AK61" s="157"/>
      <c r="AL61" s="157"/>
      <c r="AM61" s="157"/>
      <c r="AN61" s="157"/>
      <c r="AO61" s="157"/>
      <c r="AP61" s="157"/>
      <c r="AQ61" s="157"/>
      <c r="AR61" s="157"/>
      <c r="AS61" s="157"/>
      <c r="AT61" s="157"/>
      <c r="AU61" s="157"/>
      <c r="AV61" s="157"/>
      <c r="AW61" s="157"/>
      <c r="AX61" s="157"/>
      <c r="AY61" s="157"/>
      <c r="AZ61" s="157"/>
      <c r="BA61" s="157"/>
      <c r="BB61" s="157"/>
      <c r="BC61" s="157"/>
      <c r="BD61" s="157"/>
      <c r="BE61" s="157"/>
      <c r="BF61" s="157"/>
      <c r="BG61" s="157"/>
      <c r="BH61" s="157"/>
      <c r="BI61" s="157"/>
      <c r="BJ61" s="157"/>
      <c r="BK61" s="157"/>
      <c r="BL61" s="157"/>
      <c r="BM61" s="157"/>
      <c r="BN61" s="157"/>
      <c r="BO61" s="157"/>
      <c r="BP61" s="157"/>
      <c r="BQ61" s="157"/>
      <c r="BR61" s="157"/>
      <c r="BS61" s="157"/>
      <c r="BT61" s="157"/>
      <c r="BU61" s="157"/>
      <c r="BV61" s="157"/>
      <c r="BW61" s="157"/>
      <c r="BX61" s="157"/>
      <c r="BY61" s="157"/>
    </row>
    <row r="62" spans="1:114" s="139" customFormat="1" ht="5.65" customHeight="1" x14ac:dyDescent="0.3">
      <c r="A62" s="132"/>
      <c r="B62" s="168"/>
      <c r="W62" s="214" t="s">
        <v>80</v>
      </c>
    </row>
    <row r="63" spans="1:114" s="93" customFormat="1" ht="24" customHeight="1" x14ac:dyDescent="0.3">
      <c r="A63" s="157"/>
      <c r="C63" s="158" t="s">
        <v>312</v>
      </c>
      <c r="D63" s="798"/>
      <c r="E63" s="799"/>
      <c r="F63" s="799"/>
      <c r="G63" s="799"/>
      <c r="H63" s="799"/>
      <c r="I63" s="799"/>
      <c r="J63" s="799"/>
    </row>
    <row r="64" spans="1:114" s="93" customFormat="1" ht="3.75" customHeight="1" x14ac:dyDescent="0.3">
      <c r="A64" s="157"/>
      <c r="C64" s="158"/>
      <c r="D64" s="798"/>
      <c r="E64" s="799"/>
      <c r="F64" s="799"/>
      <c r="G64" s="799"/>
      <c r="H64" s="799"/>
      <c r="I64" s="799"/>
      <c r="J64" s="799"/>
    </row>
    <row r="65" spans="1:25" s="93" customFormat="1" x14ac:dyDescent="0.2">
      <c r="C65" s="800" t="s">
        <v>81</v>
      </c>
      <c r="D65" s="800"/>
      <c r="E65" s="800"/>
      <c r="F65" s="800"/>
      <c r="G65" s="800"/>
      <c r="H65" s="800"/>
      <c r="I65" s="801"/>
      <c r="J65" s="801"/>
      <c r="K65" s="955"/>
      <c r="L65" s="955"/>
      <c r="M65" s="955"/>
      <c r="N65" s="955"/>
      <c r="O65" s="955"/>
      <c r="P65" s="802"/>
    </row>
    <row r="66" spans="1:25" s="93" customFormat="1" x14ac:dyDescent="0.2">
      <c r="C66" s="800" t="s">
        <v>82</v>
      </c>
      <c r="D66" s="800"/>
      <c r="E66" s="800"/>
      <c r="F66" s="800"/>
      <c r="G66" s="800"/>
      <c r="H66" s="800"/>
      <c r="I66" s="801"/>
      <c r="J66" s="801"/>
      <c r="K66" s="956"/>
      <c r="L66" s="956"/>
      <c r="M66" s="956"/>
      <c r="N66" s="956"/>
      <c r="O66" s="956"/>
      <c r="P66" s="802"/>
    </row>
    <row r="67" spans="1:25" s="93" customFormat="1" x14ac:dyDescent="0.2">
      <c r="C67" s="800" t="s">
        <v>83</v>
      </c>
      <c r="D67" s="801"/>
      <c r="E67" s="801"/>
      <c r="F67" s="801"/>
      <c r="G67" s="801"/>
      <c r="H67" s="801"/>
      <c r="I67" s="803"/>
      <c r="J67" s="803"/>
      <c r="K67" s="929"/>
      <c r="L67" s="929"/>
      <c r="M67" s="929"/>
      <c r="N67" s="929"/>
      <c r="O67" s="929"/>
      <c r="Y67" s="101"/>
    </row>
    <row r="68" spans="1:25" s="93" customFormat="1" x14ac:dyDescent="0.2">
      <c r="C68" s="800" t="s">
        <v>84</v>
      </c>
      <c r="D68" s="801"/>
      <c r="E68" s="801"/>
      <c r="F68" s="801"/>
      <c r="G68" s="801"/>
      <c r="H68" s="801"/>
      <c r="I68" s="803"/>
      <c r="J68" s="803"/>
      <c r="K68" s="957"/>
      <c r="L68" s="957"/>
      <c r="M68" s="957"/>
      <c r="N68" s="957"/>
      <c r="O68" s="957"/>
      <c r="P68" s="957"/>
      <c r="Q68" s="957"/>
      <c r="R68" s="957"/>
      <c r="S68" s="957"/>
      <c r="T68" s="957"/>
      <c r="Y68" s="101"/>
    </row>
    <row r="69" spans="1:25" s="93" customFormat="1" x14ac:dyDescent="0.2">
      <c r="C69" s="800" t="s">
        <v>602</v>
      </c>
      <c r="D69" s="801"/>
      <c r="E69" s="801"/>
      <c r="F69" s="801"/>
      <c r="G69" s="801"/>
      <c r="H69" s="801"/>
      <c r="I69" s="803"/>
      <c r="J69" s="803"/>
      <c r="K69" s="929"/>
      <c r="L69" s="929"/>
      <c r="M69" s="929"/>
      <c r="N69" s="929"/>
      <c r="O69" s="929"/>
      <c r="P69" s="930"/>
      <c r="Q69" s="930"/>
      <c r="R69" s="930"/>
      <c r="S69" s="930"/>
      <c r="T69" s="930"/>
      <c r="Y69" s="101"/>
    </row>
    <row r="70" spans="1:25" s="93" customFormat="1" x14ac:dyDescent="0.2">
      <c r="C70" s="800" t="s">
        <v>603</v>
      </c>
      <c r="D70" s="801"/>
      <c r="E70" s="801"/>
      <c r="F70" s="801"/>
      <c r="G70" s="801"/>
      <c r="H70" s="801"/>
      <c r="I70" s="803"/>
      <c r="J70" s="803"/>
      <c r="K70" s="929"/>
      <c r="L70" s="929"/>
      <c r="M70" s="929"/>
      <c r="N70" s="929"/>
      <c r="O70" s="929"/>
      <c r="P70" s="931"/>
      <c r="Q70" s="931"/>
      <c r="R70" s="931"/>
      <c r="S70" s="931"/>
      <c r="T70" s="931"/>
      <c r="Y70" s="101"/>
    </row>
    <row r="71" spans="1:25" s="93" customFormat="1" x14ac:dyDescent="0.2">
      <c r="C71" s="800" t="s">
        <v>85</v>
      </c>
      <c r="D71" s="800"/>
      <c r="E71" s="800"/>
      <c r="F71" s="800"/>
      <c r="G71" s="800"/>
      <c r="H71" s="800"/>
      <c r="I71" s="801"/>
      <c r="J71" s="801"/>
      <c r="K71" s="929"/>
      <c r="L71" s="929"/>
      <c r="M71" s="929"/>
      <c r="N71" s="929"/>
      <c r="O71" s="929"/>
      <c r="P71" s="802"/>
      <c r="Y71" s="101"/>
    </row>
    <row r="72" spans="1:25" s="93" customFormat="1" x14ac:dyDescent="0.2">
      <c r="C72" s="800" t="s">
        <v>563</v>
      </c>
      <c r="D72" s="800"/>
      <c r="E72" s="800"/>
      <c r="F72" s="800"/>
      <c r="G72" s="800"/>
      <c r="H72" s="800"/>
      <c r="I72" s="801"/>
      <c r="J72" s="801"/>
      <c r="K72" s="929"/>
      <c r="L72" s="929"/>
      <c r="M72" s="929"/>
      <c r="N72" s="929"/>
      <c r="O72" s="929"/>
      <c r="P72" s="802"/>
      <c r="Y72" s="101"/>
    </row>
    <row r="73" spans="1:25" s="93" customFormat="1" x14ac:dyDescent="0.2">
      <c r="C73" s="800" t="s">
        <v>86</v>
      </c>
      <c r="D73" s="800"/>
      <c r="E73" s="800"/>
      <c r="F73" s="800"/>
      <c r="G73" s="800"/>
      <c r="H73" s="800"/>
      <c r="I73" s="801"/>
      <c r="J73" s="801"/>
      <c r="K73" s="929"/>
      <c r="L73" s="929"/>
      <c r="M73" s="929"/>
      <c r="N73" s="929"/>
      <c r="O73" s="929"/>
      <c r="P73" s="802"/>
      <c r="Q73" s="802"/>
      <c r="Y73" s="101"/>
    </row>
    <row r="74" spans="1:25" s="93" customFormat="1" x14ac:dyDescent="0.2">
      <c r="C74" s="800" t="s">
        <v>87</v>
      </c>
      <c r="D74" s="800"/>
      <c r="E74" s="800"/>
      <c r="F74" s="800"/>
      <c r="G74" s="800"/>
      <c r="H74" s="800"/>
      <c r="I74" s="801"/>
      <c r="J74" s="801"/>
      <c r="K74" s="929"/>
      <c r="L74" s="929"/>
      <c r="M74" s="929"/>
      <c r="N74" s="929"/>
      <c r="O74" s="929"/>
      <c r="P74" s="802"/>
      <c r="Q74" s="802"/>
      <c r="Y74" s="101"/>
    </row>
    <row r="75" spans="1:25" s="93" customFormat="1" ht="13.5" customHeight="1" x14ac:dyDescent="0.2">
      <c r="C75" s="97" t="s">
        <v>564</v>
      </c>
      <c r="D75" s="801"/>
      <c r="E75" s="801"/>
      <c r="F75" s="801"/>
      <c r="G75" s="801"/>
      <c r="H75" s="801"/>
      <c r="I75" s="801"/>
      <c r="J75" s="801"/>
      <c r="K75" s="929"/>
      <c r="L75" s="929"/>
      <c r="M75" s="929"/>
      <c r="N75" s="929"/>
      <c r="O75" s="929"/>
      <c r="P75" s="802"/>
      <c r="Q75" s="802"/>
      <c r="Y75" s="101"/>
    </row>
    <row r="76" spans="1:25" s="93" customFormat="1" x14ac:dyDescent="0.2">
      <c r="C76" s="935" t="s">
        <v>565</v>
      </c>
      <c r="D76" s="935"/>
      <c r="E76" s="935"/>
      <c r="F76" s="935"/>
      <c r="G76" s="935"/>
      <c r="H76" s="935"/>
      <c r="I76" s="935"/>
      <c r="J76" s="935"/>
      <c r="K76" s="804"/>
      <c r="L76" s="804"/>
      <c r="M76" s="804"/>
      <c r="N76" s="804"/>
      <c r="O76" s="804"/>
      <c r="P76" s="802"/>
      <c r="Q76" s="802"/>
      <c r="Y76" s="101"/>
    </row>
    <row r="77" spans="1:25" s="93" customFormat="1" x14ac:dyDescent="0.2">
      <c r="C77" s="936" t="s">
        <v>88</v>
      </c>
      <c r="D77" s="936"/>
      <c r="E77" s="936"/>
      <c r="F77" s="936"/>
      <c r="G77" s="936"/>
      <c r="H77" s="936"/>
      <c r="I77" s="936"/>
      <c r="J77" s="936"/>
      <c r="K77" s="929"/>
      <c r="L77" s="929"/>
      <c r="M77" s="929"/>
      <c r="N77" s="929"/>
      <c r="O77" s="929"/>
      <c r="P77" s="802"/>
      <c r="Q77" s="802"/>
      <c r="Y77" s="101"/>
    </row>
    <row r="78" spans="1:25" s="93" customFormat="1" x14ac:dyDescent="0.2">
      <c r="C78" s="936" t="s">
        <v>89</v>
      </c>
      <c r="D78" s="936"/>
      <c r="E78" s="936"/>
      <c r="F78" s="936"/>
      <c r="G78" s="936"/>
      <c r="H78" s="936"/>
      <c r="I78" s="936"/>
      <c r="J78" s="936"/>
      <c r="K78" s="929"/>
      <c r="L78" s="929"/>
      <c r="M78" s="929"/>
      <c r="N78" s="929"/>
      <c r="O78" s="929"/>
      <c r="P78" s="802"/>
      <c r="Q78" s="802"/>
      <c r="Y78" s="101"/>
    </row>
    <row r="79" spans="1:25" s="93" customFormat="1" x14ac:dyDescent="0.2">
      <c r="C79" s="936" t="s">
        <v>90</v>
      </c>
      <c r="D79" s="936"/>
      <c r="E79" s="936"/>
      <c r="F79" s="936"/>
      <c r="G79" s="936"/>
      <c r="H79" s="936"/>
      <c r="I79" s="936"/>
      <c r="J79" s="936"/>
      <c r="K79" s="929"/>
      <c r="L79" s="929"/>
      <c r="M79" s="929"/>
      <c r="N79" s="929"/>
      <c r="O79" s="929"/>
      <c r="P79" s="802"/>
      <c r="Q79" s="802"/>
      <c r="Y79" s="101"/>
    </row>
    <row r="80" spans="1:25" s="139" customFormat="1" ht="14.25" customHeight="1" x14ac:dyDescent="0.3">
      <c r="A80" s="132"/>
      <c r="B80" s="168"/>
      <c r="C80" s="932" t="s">
        <v>566</v>
      </c>
      <c r="D80" s="932"/>
      <c r="E80" s="932"/>
      <c r="F80" s="932"/>
      <c r="G80" s="932"/>
      <c r="H80" s="932"/>
      <c r="I80" s="932"/>
      <c r="J80" s="932"/>
      <c r="K80" s="929"/>
      <c r="L80" s="929"/>
      <c r="M80" s="929"/>
      <c r="N80" s="929"/>
      <c r="O80" s="929"/>
      <c r="P80" s="802"/>
      <c r="Q80" s="802"/>
      <c r="R80" s="93"/>
      <c r="S80" s="93"/>
      <c r="T80" s="93"/>
      <c r="W80" s="214"/>
    </row>
    <row r="81" spans="1:26" s="93" customFormat="1" ht="24" customHeight="1" x14ac:dyDescent="0.2">
      <c r="A81" s="157"/>
      <c r="C81" s="933" t="s">
        <v>567</v>
      </c>
      <c r="D81" s="933"/>
      <c r="E81" s="933"/>
      <c r="F81" s="933"/>
      <c r="G81" s="933"/>
      <c r="H81" s="933"/>
      <c r="I81" s="933"/>
      <c r="J81" s="933"/>
      <c r="K81" s="929"/>
      <c r="L81" s="929"/>
      <c r="M81" s="929"/>
      <c r="N81" s="929"/>
      <c r="O81" s="929"/>
    </row>
    <row r="82" spans="1:26" s="93" customFormat="1" x14ac:dyDescent="0.2">
      <c r="C82" s="934" t="s">
        <v>568</v>
      </c>
      <c r="D82" s="934"/>
      <c r="E82" s="934"/>
      <c r="F82" s="934"/>
      <c r="G82" s="934"/>
      <c r="H82" s="934"/>
      <c r="I82" s="934"/>
      <c r="J82" s="934"/>
      <c r="K82" s="929"/>
      <c r="L82" s="929"/>
      <c r="M82" s="929"/>
      <c r="N82" s="929"/>
      <c r="O82" s="929"/>
    </row>
    <row r="83" spans="1:26" s="93" customFormat="1" x14ac:dyDescent="0.2"/>
    <row r="84" spans="1:26" s="93" customFormat="1" x14ac:dyDescent="0.2"/>
    <row r="85" spans="1:26" s="93" customFormat="1" x14ac:dyDescent="0.2">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row>
    <row r="86" spans="1:26" s="93" customFormat="1" x14ac:dyDescent="0.2">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row>
    <row r="87" spans="1:26" s="93" customFormat="1" x14ac:dyDescent="0.2">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row>
    <row r="88" spans="1:26" s="93" customFormat="1" x14ac:dyDescent="0.2">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row>
    <row r="89" spans="1:26" s="93" customFormat="1" x14ac:dyDescent="0.2">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row>
    <row r="90" spans="1:26" s="101" customFormat="1" ht="15" x14ac:dyDescent="0.2">
      <c r="S90" s="822" t="s">
        <v>608</v>
      </c>
    </row>
    <row r="91" spans="1:26" s="101" customFormat="1" ht="15" x14ac:dyDescent="0.2">
      <c r="C91" s="217" t="s">
        <v>91</v>
      </c>
      <c r="S91" s="822" t="s">
        <v>609</v>
      </c>
    </row>
    <row r="92" spans="1:26" s="101" customFormat="1" ht="15" x14ac:dyDescent="0.2">
      <c r="C92" s="217" t="s">
        <v>92</v>
      </c>
      <c r="S92" s="822" t="s">
        <v>604</v>
      </c>
    </row>
    <row r="93" spans="1:26" s="101" customFormat="1" ht="15" x14ac:dyDescent="0.2">
      <c r="C93" s="217" t="s">
        <v>93</v>
      </c>
      <c r="S93" s="822" t="s">
        <v>605</v>
      </c>
    </row>
    <row r="94" spans="1:26" s="101" customFormat="1" ht="15" x14ac:dyDescent="0.2">
      <c r="C94" s="217" t="s">
        <v>94</v>
      </c>
      <c r="S94" s="822" t="s">
        <v>606</v>
      </c>
    </row>
    <row r="95" spans="1:26" s="101" customFormat="1" ht="15" x14ac:dyDescent="0.2">
      <c r="C95" s="217" t="s">
        <v>95</v>
      </c>
      <c r="S95" s="822" t="s">
        <v>607</v>
      </c>
    </row>
    <row r="96" spans="1:26" s="101" customFormat="1" ht="15" x14ac:dyDescent="0.2">
      <c r="C96" s="217" t="s">
        <v>96</v>
      </c>
      <c r="S96" s="822" t="s">
        <v>610</v>
      </c>
    </row>
    <row r="97" spans="1:25" s="101" customFormat="1" x14ac:dyDescent="0.2">
      <c r="C97" s="217" t="s">
        <v>97</v>
      </c>
    </row>
    <row r="98" spans="1:25" s="101" customFormat="1" x14ac:dyDescent="0.2">
      <c r="A98" s="218"/>
      <c r="B98" s="218"/>
      <c r="C98" s="217" t="s">
        <v>98</v>
      </c>
      <c r="E98" s="218"/>
      <c r="F98" s="218"/>
      <c r="G98" s="218"/>
      <c r="H98" s="218"/>
      <c r="I98" s="218"/>
      <c r="J98" s="218"/>
      <c r="K98" s="218"/>
      <c r="L98" s="218"/>
      <c r="M98" s="218"/>
      <c r="N98" s="218"/>
      <c r="O98" s="218"/>
      <c r="P98" s="218"/>
      <c r="Q98" s="218"/>
      <c r="R98" s="218"/>
      <c r="S98" s="218"/>
      <c r="T98" s="218"/>
      <c r="U98" s="218"/>
      <c r="V98" s="218"/>
      <c r="W98" s="218"/>
      <c r="X98" s="218"/>
      <c r="Y98" s="218"/>
    </row>
    <row r="99" spans="1:25" s="218" customFormat="1" x14ac:dyDescent="0.2">
      <c r="A99" s="101"/>
      <c r="B99" s="101"/>
      <c r="C99" s="217" t="s">
        <v>99</v>
      </c>
      <c r="D99" s="101"/>
      <c r="E99" s="101"/>
      <c r="F99" s="101"/>
      <c r="G99" s="101"/>
      <c r="H99" s="101"/>
      <c r="I99" s="101"/>
      <c r="J99" s="101"/>
      <c r="K99" s="101"/>
      <c r="L99" s="101"/>
      <c r="M99" s="101"/>
      <c r="N99" s="101"/>
      <c r="O99" s="101"/>
      <c r="P99" s="101"/>
      <c r="Q99" s="101"/>
      <c r="R99" s="101"/>
      <c r="S99" s="101"/>
      <c r="T99" s="101"/>
      <c r="U99" s="101"/>
      <c r="V99" s="101"/>
      <c r="W99" s="101"/>
      <c r="X99" s="101"/>
      <c r="Y99" s="101"/>
    </row>
    <row r="100" spans="1:25" s="101" customFormat="1" x14ac:dyDescent="0.2">
      <c r="C100" s="217" t="s">
        <v>100</v>
      </c>
    </row>
    <row r="101" spans="1:25" s="101" customFormat="1" x14ac:dyDescent="0.2"/>
    <row r="102" spans="1:25" s="101" customFormat="1" x14ac:dyDescent="0.2"/>
    <row r="103" spans="1:25" s="101" customFormat="1" x14ac:dyDescent="0.2"/>
    <row r="104" spans="1:25" s="101" customFormat="1" x14ac:dyDescent="0.2">
      <c r="C104" s="101" t="s">
        <v>101</v>
      </c>
    </row>
    <row r="105" spans="1:25" s="101" customFormat="1" x14ac:dyDescent="0.2">
      <c r="C105" s="101" t="s">
        <v>102</v>
      </c>
    </row>
    <row r="106" spans="1:25" s="101" customFormat="1" x14ac:dyDescent="0.2">
      <c r="C106" s="101" t="s">
        <v>103</v>
      </c>
    </row>
    <row r="107" spans="1:25" s="101" customFormat="1" x14ac:dyDescent="0.2">
      <c r="C107" s="101" t="s">
        <v>104</v>
      </c>
    </row>
    <row r="108" spans="1:25" s="101" customFormat="1" x14ac:dyDescent="0.2">
      <c r="C108" s="101" t="s">
        <v>105</v>
      </c>
    </row>
    <row r="109" spans="1:25" s="101" customFormat="1" x14ac:dyDescent="0.2"/>
    <row r="110" spans="1:25" s="101" customFormat="1" x14ac:dyDescent="0.2">
      <c r="C110" s="157"/>
      <c r="D110" s="157"/>
      <c r="E110" s="157"/>
      <c r="F110" s="157"/>
      <c r="G110" s="157"/>
      <c r="H110" s="157"/>
      <c r="I110" s="157"/>
      <c r="J110" s="157"/>
      <c r="K110" s="157"/>
      <c r="L110" s="157"/>
      <c r="M110" s="157"/>
      <c r="N110" s="157"/>
      <c r="O110" s="157"/>
      <c r="P110" s="157"/>
      <c r="Q110" s="157"/>
      <c r="R110" s="157"/>
      <c r="S110" s="157"/>
    </row>
    <row r="111" spans="1:25" s="101" customFormat="1" x14ac:dyDescent="0.2">
      <c r="C111" s="157"/>
      <c r="D111" s="157"/>
      <c r="E111" s="157"/>
      <c r="F111" s="157"/>
      <c r="G111" s="157"/>
      <c r="H111" s="157"/>
      <c r="I111" s="157"/>
      <c r="J111" s="157"/>
      <c r="K111" s="157"/>
      <c r="L111" s="157"/>
      <c r="M111" s="157"/>
      <c r="N111" s="157"/>
      <c r="O111" s="157"/>
      <c r="P111" s="157"/>
      <c r="Q111" s="157"/>
      <c r="R111" s="157"/>
      <c r="S111" s="157"/>
    </row>
    <row r="112" spans="1:25" s="101" customFormat="1" x14ac:dyDescent="0.2">
      <c r="C112" s="157"/>
      <c r="D112" s="157"/>
      <c r="E112" s="157"/>
      <c r="F112" s="157"/>
      <c r="G112" s="157"/>
      <c r="H112" s="157"/>
      <c r="I112" s="157"/>
      <c r="J112" s="157"/>
      <c r="K112" s="157"/>
      <c r="L112" s="157"/>
      <c r="M112" s="157"/>
      <c r="N112" s="157"/>
      <c r="O112" s="157"/>
      <c r="P112" s="157"/>
      <c r="Q112" s="157"/>
      <c r="R112" s="157"/>
      <c r="S112" s="157"/>
    </row>
    <row r="113" spans="3:19" s="101" customFormat="1" x14ac:dyDescent="0.2">
      <c r="C113" s="157"/>
      <c r="D113" s="157"/>
      <c r="E113" s="157"/>
      <c r="F113" s="157"/>
      <c r="G113" s="157"/>
      <c r="H113" s="157"/>
      <c r="I113" s="157"/>
      <c r="J113" s="157"/>
      <c r="K113" s="157"/>
      <c r="L113" s="157"/>
      <c r="M113" s="157"/>
      <c r="N113" s="157"/>
      <c r="O113" s="157"/>
      <c r="P113" s="157"/>
      <c r="Q113" s="157"/>
      <c r="R113" s="157"/>
      <c r="S113" s="157"/>
    </row>
    <row r="114" spans="3:19" s="101" customFormat="1" x14ac:dyDescent="0.2">
      <c r="C114" s="157"/>
      <c r="D114" s="157"/>
      <c r="E114" s="157"/>
      <c r="F114" s="157"/>
      <c r="G114" s="157"/>
      <c r="H114" s="157"/>
      <c r="I114" s="157"/>
      <c r="J114" s="157"/>
      <c r="K114" s="157"/>
      <c r="L114" s="157"/>
      <c r="M114" s="157"/>
      <c r="N114" s="157"/>
      <c r="O114" s="157"/>
      <c r="P114" s="157"/>
      <c r="Q114" s="157"/>
      <c r="R114" s="157"/>
      <c r="S114" s="157"/>
    </row>
    <row r="115" spans="3:19" s="101" customFormat="1" x14ac:dyDescent="0.2">
      <c r="C115" s="157"/>
      <c r="D115" s="157"/>
      <c r="E115" s="157"/>
      <c r="F115" s="157"/>
      <c r="G115" s="157"/>
      <c r="H115" s="157"/>
      <c r="I115" s="157"/>
      <c r="J115" s="157"/>
      <c r="K115" s="157"/>
      <c r="L115" s="157"/>
      <c r="M115" s="157"/>
      <c r="N115" s="157"/>
      <c r="O115" s="157"/>
      <c r="P115" s="157"/>
      <c r="Q115" s="157"/>
      <c r="R115" s="157"/>
      <c r="S115" s="157"/>
    </row>
    <row r="116" spans="3:19" s="101" customFormat="1" x14ac:dyDescent="0.2">
      <c r="C116" s="157"/>
      <c r="D116" s="157"/>
      <c r="E116" s="157"/>
      <c r="F116" s="157"/>
      <c r="G116" s="157"/>
      <c r="H116" s="157"/>
      <c r="I116" s="157"/>
      <c r="J116" s="157"/>
      <c r="K116" s="157"/>
      <c r="L116" s="157"/>
      <c r="M116" s="157"/>
      <c r="N116" s="157"/>
      <c r="O116" s="157"/>
      <c r="P116" s="157"/>
      <c r="Q116" s="157"/>
      <c r="R116" s="157"/>
      <c r="S116" s="157"/>
    </row>
    <row r="117" spans="3:19" s="101" customFormat="1" x14ac:dyDescent="0.2">
      <c r="C117" s="157"/>
      <c r="D117" s="157"/>
      <c r="E117" s="157"/>
      <c r="F117" s="157"/>
      <c r="G117" s="157"/>
      <c r="H117" s="157"/>
      <c r="I117" s="157"/>
      <c r="J117" s="157"/>
      <c r="K117" s="157"/>
      <c r="L117" s="157"/>
      <c r="M117" s="157"/>
      <c r="N117" s="157"/>
      <c r="O117" s="157"/>
      <c r="P117" s="157"/>
      <c r="Q117" s="157"/>
      <c r="R117" s="157"/>
      <c r="S117" s="157"/>
    </row>
    <row r="118" spans="3:19" s="101" customFormat="1" x14ac:dyDescent="0.2">
      <c r="C118" s="157"/>
      <c r="D118" s="157"/>
      <c r="E118" s="157"/>
      <c r="F118" s="157"/>
      <c r="G118" s="157"/>
      <c r="H118" s="157"/>
      <c r="I118" s="157"/>
      <c r="J118" s="157"/>
      <c r="K118" s="157"/>
      <c r="L118" s="157"/>
      <c r="M118" s="157"/>
      <c r="N118" s="157"/>
      <c r="O118" s="157"/>
      <c r="P118" s="157"/>
      <c r="Q118" s="157"/>
      <c r="R118" s="157"/>
      <c r="S118" s="157"/>
    </row>
    <row r="119" spans="3:19" s="101" customFormat="1" x14ac:dyDescent="0.2"/>
    <row r="120" spans="3:19" s="101" customFormat="1" x14ac:dyDescent="0.2">
      <c r="C120" s="218"/>
      <c r="D120" s="218"/>
    </row>
    <row r="121" spans="3:19" s="101" customFormat="1" x14ac:dyDescent="0.2"/>
    <row r="122" spans="3:19" s="101" customFormat="1" x14ac:dyDescent="0.2"/>
    <row r="123" spans="3:19" s="101" customFormat="1" x14ac:dyDescent="0.2"/>
    <row r="124" spans="3:19" s="101" customFormat="1" x14ac:dyDescent="0.2"/>
    <row r="125" spans="3:19" s="101" customFormat="1" x14ac:dyDescent="0.2"/>
    <row r="126" spans="3:19" s="101" customFormat="1" x14ac:dyDescent="0.2"/>
    <row r="127" spans="3:19" s="101" customFormat="1" x14ac:dyDescent="0.2"/>
    <row r="128" spans="3:19" s="101" customFormat="1" x14ac:dyDescent="0.2"/>
    <row r="129" s="101" customFormat="1" x14ac:dyDescent="0.2"/>
    <row r="130" s="101" customFormat="1" x14ac:dyDescent="0.2"/>
    <row r="131" s="101" customFormat="1" x14ac:dyDescent="0.2"/>
    <row r="132" s="101" customFormat="1" x14ac:dyDescent="0.2"/>
    <row r="133" s="101" customFormat="1" x14ac:dyDescent="0.2"/>
    <row r="134" s="101" customFormat="1" x14ac:dyDescent="0.2"/>
    <row r="135" s="101" customFormat="1" x14ac:dyDescent="0.2"/>
    <row r="136" s="101" customFormat="1" x14ac:dyDescent="0.2"/>
    <row r="137" s="101" customFormat="1" x14ac:dyDescent="0.2"/>
    <row r="138" s="101" customFormat="1" x14ac:dyDescent="0.2"/>
    <row r="139" s="101" customFormat="1" x14ac:dyDescent="0.2"/>
    <row r="140" s="101" customFormat="1" x14ac:dyDescent="0.2"/>
    <row r="141" s="101" customFormat="1" x14ac:dyDescent="0.2"/>
    <row r="142" s="101" customFormat="1" x14ac:dyDescent="0.2"/>
    <row r="143" s="101" customFormat="1" x14ac:dyDescent="0.2"/>
    <row r="144" s="101" customFormat="1" x14ac:dyDescent="0.2"/>
    <row r="145" s="101" customFormat="1" x14ac:dyDescent="0.2"/>
    <row r="146" s="101" customFormat="1" x14ac:dyDescent="0.2"/>
    <row r="147" s="101" customFormat="1" x14ac:dyDescent="0.2"/>
    <row r="148" s="101" customFormat="1" x14ac:dyDescent="0.2"/>
    <row r="149" s="101" customFormat="1" x14ac:dyDescent="0.2"/>
    <row r="150" s="101" customFormat="1" x14ac:dyDescent="0.2"/>
    <row r="151" s="101" customFormat="1" x14ac:dyDescent="0.2"/>
    <row r="152" s="101" customFormat="1" x14ac:dyDescent="0.2"/>
    <row r="153" s="101" customFormat="1" x14ac:dyDescent="0.2"/>
    <row r="154" s="101" customFormat="1" x14ac:dyDescent="0.2"/>
    <row r="155" s="101" customFormat="1" x14ac:dyDescent="0.2"/>
    <row r="156" s="101" customFormat="1" x14ac:dyDescent="0.2"/>
    <row r="157" s="101" customFormat="1" x14ac:dyDescent="0.2"/>
    <row r="158" s="101" customFormat="1" x14ac:dyDescent="0.2"/>
    <row r="159" s="101" customFormat="1" x14ac:dyDescent="0.2"/>
    <row r="160" s="101" customFormat="1" x14ac:dyDescent="0.2"/>
    <row r="161" s="101" customFormat="1" x14ac:dyDescent="0.2"/>
    <row r="162" s="101" customFormat="1" x14ac:dyDescent="0.2"/>
    <row r="163" s="101" customFormat="1" x14ac:dyDescent="0.2"/>
    <row r="164" s="101" customFormat="1" x14ac:dyDescent="0.2"/>
    <row r="165" s="101" customFormat="1" x14ac:dyDescent="0.2"/>
    <row r="166" s="101" customFormat="1" x14ac:dyDescent="0.2"/>
    <row r="167" s="101" customFormat="1" x14ac:dyDescent="0.2"/>
    <row r="168" s="101" customFormat="1" x14ac:dyDescent="0.2"/>
    <row r="169" s="101" customFormat="1" x14ac:dyDescent="0.2"/>
    <row r="170" s="101" customFormat="1" x14ac:dyDescent="0.2"/>
    <row r="171" s="101" customFormat="1" x14ac:dyDescent="0.2"/>
    <row r="172" s="101" customFormat="1" x14ac:dyDescent="0.2"/>
    <row r="173" s="101" customFormat="1" x14ac:dyDescent="0.2"/>
    <row r="174" s="101" customFormat="1" x14ac:dyDescent="0.2"/>
    <row r="175" s="101" customFormat="1" x14ac:dyDescent="0.2"/>
    <row r="176" s="101" customFormat="1" x14ac:dyDescent="0.2"/>
    <row r="177" s="101" customFormat="1" x14ac:dyDescent="0.2"/>
    <row r="178" s="101" customFormat="1" x14ac:dyDescent="0.2"/>
    <row r="179" s="101" customFormat="1" x14ac:dyDescent="0.2"/>
    <row r="180" s="101" customFormat="1" x14ac:dyDescent="0.2"/>
    <row r="181" s="101" customFormat="1" x14ac:dyDescent="0.2"/>
    <row r="182" s="101" customFormat="1" x14ac:dyDescent="0.2"/>
    <row r="183" s="101" customFormat="1" x14ac:dyDescent="0.2"/>
    <row r="184" s="101" customFormat="1" x14ac:dyDescent="0.2"/>
    <row r="185" s="101" customFormat="1" x14ac:dyDescent="0.2"/>
    <row r="186" s="101" customFormat="1" x14ac:dyDescent="0.2"/>
    <row r="187" s="101" customFormat="1" x14ac:dyDescent="0.2"/>
    <row r="188" s="101" customFormat="1" x14ac:dyDescent="0.2"/>
    <row r="189" s="101" customFormat="1" x14ac:dyDescent="0.2"/>
    <row r="190" s="101" customFormat="1" x14ac:dyDescent="0.2"/>
    <row r="191" s="101" customFormat="1" x14ac:dyDescent="0.2"/>
    <row r="192" s="101" customFormat="1" x14ac:dyDescent="0.2"/>
    <row r="193" s="101" customFormat="1" x14ac:dyDescent="0.2"/>
    <row r="194" s="101" customFormat="1" x14ac:dyDescent="0.2"/>
    <row r="195" s="101" customFormat="1" x14ac:dyDescent="0.2"/>
    <row r="196" s="101" customFormat="1" x14ac:dyDescent="0.2"/>
    <row r="197" s="101" customFormat="1" x14ac:dyDescent="0.2"/>
    <row r="198" s="93" customFormat="1" x14ac:dyDescent="0.2"/>
    <row r="199" s="93" customFormat="1" x14ac:dyDescent="0.2"/>
    <row r="200" s="93" customFormat="1" x14ac:dyDescent="0.2"/>
    <row r="201" s="93" customFormat="1" x14ac:dyDescent="0.2"/>
    <row r="202" s="93" customFormat="1" x14ac:dyDescent="0.2"/>
    <row r="203" s="93" customFormat="1" x14ac:dyDescent="0.2"/>
    <row r="204" s="93" customFormat="1" x14ac:dyDescent="0.2"/>
    <row r="205" s="93" customFormat="1" x14ac:dyDescent="0.2"/>
    <row r="206" s="93" customFormat="1" x14ac:dyDescent="0.2"/>
    <row r="207" s="93" customFormat="1" x14ac:dyDescent="0.2"/>
    <row r="208" s="93" customFormat="1" x14ac:dyDescent="0.2"/>
    <row r="209" s="93" customFormat="1" x14ac:dyDescent="0.2"/>
    <row r="210" s="93" customFormat="1" x14ac:dyDescent="0.2"/>
    <row r="211" s="93" customFormat="1" x14ac:dyDescent="0.2"/>
    <row r="212" s="93" customFormat="1" x14ac:dyDescent="0.2"/>
    <row r="213" s="93" customFormat="1" x14ac:dyDescent="0.2"/>
    <row r="214" s="93" customFormat="1" x14ac:dyDescent="0.2"/>
    <row r="215" s="93" customFormat="1" x14ac:dyDescent="0.2"/>
    <row r="216" s="93" customFormat="1" x14ac:dyDescent="0.2"/>
    <row r="217" s="93" customFormat="1" x14ac:dyDescent="0.2"/>
    <row r="218" s="93" customFormat="1" x14ac:dyDescent="0.2"/>
    <row r="219" s="93" customFormat="1" x14ac:dyDescent="0.2"/>
    <row r="220" s="93" customFormat="1" x14ac:dyDescent="0.2"/>
    <row r="221" s="93" customFormat="1" x14ac:dyDescent="0.2"/>
    <row r="222" s="93" customFormat="1" x14ac:dyDescent="0.2"/>
    <row r="223" s="93" customFormat="1" x14ac:dyDescent="0.2"/>
    <row r="224" s="93" customFormat="1" x14ac:dyDescent="0.2"/>
    <row r="225" s="93" customFormat="1" x14ac:dyDescent="0.2"/>
    <row r="226" s="93" customFormat="1" x14ac:dyDescent="0.2"/>
    <row r="227" s="93" customFormat="1" x14ac:dyDescent="0.2"/>
    <row r="228" s="93" customFormat="1" x14ac:dyDescent="0.2"/>
    <row r="229" s="93" customFormat="1" x14ac:dyDescent="0.2"/>
    <row r="230" s="93" customFormat="1" x14ac:dyDescent="0.2"/>
    <row r="231" s="93" customFormat="1" x14ac:dyDescent="0.2"/>
    <row r="232" s="93" customFormat="1" x14ac:dyDescent="0.2"/>
    <row r="233" s="93" customFormat="1" x14ac:dyDescent="0.2"/>
    <row r="234" s="93" customFormat="1" x14ac:dyDescent="0.2"/>
    <row r="235" s="93" customFormat="1" x14ac:dyDescent="0.2"/>
    <row r="236" s="93" customFormat="1" x14ac:dyDescent="0.2"/>
    <row r="237" s="93" customFormat="1" x14ac:dyDescent="0.2"/>
    <row r="238" s="93" customFormat="1" x14ac:dyDescent="0.2"/>
    <row r="239" s="93" customFormat="1" x14ac:dyDescent="0.2"/>
    <row r="240" s="93" customFormat="1" x14ac:dyDescent="0.2"/>
    <row r="241" s="93" customFormat="1" x14ac:dyDescent="0.2"/>
    <row r="242" s="93" customFormat="1" x14ac:dyDescent="0.2"/>
    <row r="243" s="93" customFormat="1" x14ac:dyDescent="0.2"/>
    <row r="244" s="93" customFormat="1" x14ac:dyDescent="0.2"/>
    <row r="245" s="93" customFormat="1" x14ac:dyDescent="0.2"/>
    <row r="246" s="93" customFormat="1" x14ac:dyDescent="0.2"/>
    <row r="247" s="93" customFormat="1" x14ac:dyDescent="0.2"/>
    <row r="248" s="93" customFormat="1" x14ac:dyDescent="0.2"/>
    <row r="249" s="93" customFormat="1" x14ac:dyDescent="0.2"/>
    <row r="250" s="93" customFormat="1" x14ac:dyDescent="0.2"/>
    <row r="251" s="93" customFormat="1" x14ac:dyDescent="0.2"/>
    <row r="252" s="93" customFormat="1" x14ac:dyDescent="0.2"/>
    <row r="253" s="93" customFormat="1" x14ac:dyDescent="0.2"/>
    <row r="254" s="93" customFormat="1" x14ac:dyDescent="0.2"/>
    <row r="255" s="93" customFormat="1" x14ac:dyDescent="0.2"/>
    <row r="256" s="93" customFormat="1" x14ac:dyDescent="0.2"/>
    <row r="257" s="93" customFormat="1" x14ac:dyDescent="0.2"/>
    <row r="258" s="93" customFormat="1" x14ac:dyDescent="0.2"/>
    <row r="259" s="93" customFormat="1" x14ac:dyDescent="0.2"/>
    <row r="260" s="93" customFormat="1" x14ac:dyDescent="0.2"/>
    <row r="261" s="93" customFormat="1" x14ac:dyDescent="0.2"/>
    <row r="262" s="93" customFormat="1" x14ac:dyDescent="0.2"/>
    <row r="263" s="93" customFormat="1" x14ac:dyDescent="0.2"/>
    <row r="264" s="93" customFormat="1" x14ac:dyDescent="0.2"/>
    <row r="265" s="93" customFormat="1" x14ac:dyDescent="0.2"/>
    <row r="266" s="93" customFormat="1" x14ac:dyDescent="0.2"/>
    <row r="267" s="93" customFormat="1" x14ac:dyDescent="0.2"/>
    <row r="268" s="93" customFormat="1" x14ac:dyDescent="0.2"/>
    <row r="269" s="93" customFormat="1" x14ac:dyDescent="0.2"/>
    <row r="270" s="93" customFormat="1" x14ac:dyDescent="0.2"/>
    <row r="271" s="93" customFormat="1" x14ac:dyDescent="0.2"/>
    <row r="272" s="93" customFormat="1" x14ac:dyDescent="0.2"/>
    <row r="273" s="93" customFormat="1" x14ac:dyDescent="0.2"/>
    <row r="274" s="93" customFormat="1" x14ac:dyDescent="0.2"/>
    <row r="275" s="93" customFormat="1" x14ac:dyDescent="0.2"/>
    <row r="276" s="93" customFormat="1" x14ac:dyDescent="0.2"/>
    <row r="277" s="93" customFormat="1" x14ac:dyDescent="0.2"/>
    <row r="278" s="93" customFormat="1" x14ac:dyDescent="0.2"/>
    <row r="279" s="93" customFormat="1" x14ac:dyDescent="0.2"/>
    <row r="280" s="93" customFormat="1" x14ac:dyDescent="0.2"/>
    <row r="281" s="93" customFormat="1" x14ac:dyDescent="0.2"/>
    <row r="282" s="93" customFormat="1" x14ac:dyDescent="0.2"/>
    <row r="283" s="93" customFormat="1" x14ac:dyDescent="0.2"/>
    <row r="284" s="93" customFormat="1" x14ac:dyDescent="0.2"/>
    <row r="285" s="93" customFormat="1" x14ac:dyDescent="0.2"/>
    <row r="286" s="93" customFormat="1" x14ac:dyDescent="0.2"/>
    <row r="287" s="93" customFormat="1" x14ac:dyDescent="0.2"/>
    <row r="288" s="93" customFormat="1" x14ac:dyDescent="0.2"/>
    <row r="289" spans="1:1" s="93" customFormat="1" x14ac:dyDescent="0.2"/>
    <row r="290" spans="1:1" s="93" customFormat="1" x14ac:dyDescent="0.2"/>
    <row r="291" spans="1:1" s="93" customFormat="1" x14ac:dyDescent="0.2"/>
    <row r="292" spans="1:1" s="93" customFormat="1" x14ac:dyDescent="0.2"/>
    <row r="293" spans="1:1" s="93" customFormat="1" x14ac:dyDescent="0.2">
      <c r="A293" s="157"/>
    </row>
    <row r="294" spans="1:1" s="93" customFormat="1" x14ac:dyDescent="0.2">
      <c r="A294" s="157"/>
    </row>
    <row r="295" spans="1:1" s="93" customFormat="1" x14ac:dyDescent="0.2">
      <c r="A295" s="157"/>
    </row>
    <row r="296" spans="1:1" s="93" customFormat="1" x14ac:dyDescent="0.2">
      <c r="A296" s="157"/>
    </row>
    <row r="297" spans="1:1" s="93" customFormat="1" x14ac:dyDescent="0.2">
      <c r="A297" s="157"/>
    </row>
    <row r="298" spans="1:1" s="93" customFormat="1" x14ac:dyDescent="0.2">
      <c r="A298" s="157"/>
    </row>
    <row r="299" spans="1:1" s="93" customFormat="1" x14ac:dyDescent="0.2">
      <c r="A299" s="157"/>
    </row>
    <row r="300" spans="1:1" s="93" customFormat="1" x14ac:dyDescent="0.2">
      <c r="A300" s="157"/>
    </row>
    <row r="301" spans="1:1" s="93" customFormat="1" x14ac:dyDescent="0.2">
      <c r="A301" s="157"/>
    </row>
    <row r="302" spans="1:1" s="93" customFormat="1" x14ac:dyDescent="0.2">
      <c r="A302" s="157"/>
    </row>
    <row r="303" spans="1:1" s="93" customFormat="1" x14ac:dyDescent="0.2">
      <c r="A303" s="157"/>
    </row>
    <row r="304" spans="1:1" s="93" customFormat="1" x14ac:dyDescent="0.2">
      <c r="A304" s="157"/>
    </row>
    <row r="305" spans="1:1" s="93" customFormat="1" x14ac:dyDescent="0.2">
      <c r="A305" s="157"/>
    </row>
    <row r="306" spans="1:1" s="93" customFormat="1" x14ac:dyDescent="0.2">
      <c r="A306" s="157"/>
    </row>
    <row r="307" spans="1:1" s="93" customFormat="1" x14ac:dyDescent="0.2">
      <c r="A307" s="157"/>
    </row>
    <row r="308" spans="1:1" s="93" customFormat="1" x14ac:dyDescent="0.2">
      <c r="A308" s="157"/>
    </row>
    <row r="309" spans="1:1" s="93" customFormat="1" x14ac:dyDescent="0.2">
      <c r="A309" s="157"/>
    </row>
    <row r="310" spans="1:1" s="93" customFormat="1" x14ac:dyDescent="0.2">
      <c r="A310" s="157"/>
    </row>
    <row r="311" spans="1:1" s="93" customFormat="1" x14ac:dyDescent="0.2">
      <c r="A311" s="157"/>
    </row>
    <row r="312" spans="1:1" s="93" customFormat="1" x14ac:dyDescent="0.2">
      <c r="A312" s="157"/>
    </row>
    <row r="313" spans="1:1" s="93" customFormat="1" x14ac:dyDescent="0.2">
      <c r="A313" s="157"/>
    </row>
    <row r="314" spans="1:1" s="93" customFormat="1" x14ac:dyDescent="0.2">
      <c r="A314" s="157"/>
    </row>
    <row r="315" spans="1:1" s="93" customFormat="1" x14ac:dyDescent="0.2">
      <c r="A315" s="157"/>
    </row>
    <row r="316" spans="1:1" s="93" customFormat="1" x14ac:dyDescent="0.2">
      <c r="A316" s="157"/>
    </row>
    <row r="317" spans="1:1" s="93" customFormat="1" x14ac:dyDescent="0.2">
      <c r="A317" s="157"/>
    </row>
    <row r="318" spans="1:1" s="93" customFormat="1" x14ac:dyDescent="0.2">
      <c r="A318" s="157"/>
    </row>
    <row r="319" spans="1:1" s="93" customFormat="1" x14ac:dyDescent="0.2">
      <c r="A319" s="157"/>
    </row>
    <row r="320" spans="1:1" s="93" customFormat="1" x14ac:dyDescent="0.2">
      <c r="A320" s="157"/>
    </row>
    <row r="321" spans="1:1" s="93" customFormat="1" x14ac:dyDescent="0.2">
      <c r="A321" s="157"/>
    </row>
    <row r="322" spans="1:1" s="93" customFormat="1" x14ac:dyDescent="0.2">
      <c r="A322" s="157"/>
    </row>
    <row r="323" spans="1:1" s="93" customFormat="1" x14ac:dyDescent="0.2">
      <c r="A323" s="157"/>
    </row>
    <row r="324" spans="1:1" s="93" customFormat="1" x14ac:dyDescent="0.2">
      <c r="A324" s="157"/>
    </row>
    <row r="325" spans="1:1" s="93" customFormat="1" x14ac:dyDescent="0.2">
      <c r="A325" s="157"/>
    </row>
    <row r="326" spans="1:1" s="93" customFormat="1" x14ac:dyDescent="0.2">
      <c r="A326" s="157"/>
    </row>
    <row r="327" spans="1:1" s="93" customFormat="1" x14ac:dyDescent="0.2">
      <c r="A327" s="157"/>
    </row>
    <row r="328" spans="1:1" s="93" customFormat="1" x14ac:dyDescent="0.2">
      <c r="A328" s="157"/>
    </row>
    <row r="329" spans="1:1" s="93" customFormat="1" x14ac:dyDescent="0.2">
      <c r="A329" s="157"/>
    </row>
    <row r="330" spans="1:1" s="93" customFormat="1" x14ac:dyDescent="0.2">
      <c r="A330" s="157"/>
    </row>
    <row r="331" spans="1:1" s="93" customFormat="1" x14ac:dyDescent="0.2">
      <c r="A331" s="157"/>
    </row>
    <row r="332" spans="1:1" s="93" customFormat="1" x14ac:dyDescent="0.2">
      <c r="A332" s="157"/>
    </row>
    <row r="333" spans="1:1" s="93" customFormat="1" x14ac:dyDescent="0.2">
      <c r="A333" s="157"/>
    </row>
    <row r="334" spans="1:1" s="93" customFormat="1" x14ac:dyDescent="0.2">
      <c r="A334" s="157"/>
    </row>
    <row r="335" spans="1:1" s="93" customFormat="1" x14ac:dyDescent="0.2">
      <c r="A335" s="157"/>
    </row>
    <row r="336" spans="1:1" s="93" customFormat="1" x14ac:dyDescent="0.2">
      <c r="A336" s="157"/>
    </row>
    <row r="337" spans="1:1" s="93" customFormat="1" x14ac:dyDescent="0.2">
      <c r="A337" s="157"/>
    </row>
    <row r="338" spans="1:1" s="93" customFormat="1" x14ac:dyDescent="0.2">
      <c r="A338" s="157"/>
    </row>
    <row r="339" spans="1:1" s="93" customFormat="1" x14ac:dyDescent="0.2">
      <c r="A339" s="157"/>
    </row>
    <row r="340" spans="1:1" s="93" customFormat="1" x14ac:dyDescent="0.2">
      <c r="A340" s="157"/>
    </row>
    <row r="341" spans="1:1" s="93" customFormat="1" x14ac:dyDescent="0.2">
      <c r="A341" s="157"/>
    </row>
    <row r="342" spans="1:1" s="93" customFormat="1" x14ac:dyDescent="0.2">
      <c r="A342" s="157"/>
    </row>
    <row r="343" spans="1:1" s="93" customFormat="1" x14ac:dyDescent="0.2">
      <c r="A343" s="157"/>
    </row>
    <row r="344" spans="1:1" s="93" customFormat="1" x14ac:dyDescent="0.2">
      <c r="A344" s="157"/>
    </row>
    <row r="345" spans="1:1" s="93" customFormat="1" x14ac:dyDescent="0.2">
      <c r="A345" s="157"/>
    </row>
    <row r="346" spans="1:1" s="93" customFormat="1" x14ac:dyDescent="0.2">
      <c r="A346" s="157"/>
    </row>
    <row r="347" spans="1:1" s="93" customFormat="1" x14ac:dyDescent="0.2">
      <c r="A347" s="157"/>
    </row>
    <row r="348" spans="1:1" s="93" customFormat="1" x14ac:dyDescent="0.2">
      <c r="A348" s="157"/>
    </row>
    <row r="349" spans="1:1" s="93" customFormat="1" x14ac:dyDescent="0.2">
      <c r="A349" s="157"/>
    </row>
    <row r="350" spans="1:1" s="93" customFormat="1" x14ac:dyDescent="0.2">
      <c r="A350" s="157"/>
    </row>
    <row r="351" spans="1:1" s="93" customFormat="1" x14ac:dyDescent="0.2">
      <c r="A351" s="157"/>
    </row>
    <row r="352" spans="1:1" s="93" customFormat="1" x14ac:dyDescent="0.2">
      <c r="A352" s="157"/>
    </row>
    <row r="353" spans="1:1" s="93" customFormat="1" x14ac:dyDescent="0.2">
      <c r="A353" s="157"/>
    </row>
    <row r="354" spans="1:1" s="93" customFormat="1" x14ac:dyDescent="0.2">
      <c r="A354" s="157"/>
    </row>
    <row r="355" spans="1:1" s="93" customFormat="1" x14ac:dyDescent="0.2">
      <c r="A355" s="157"/>
    </row>
    <row r="356" spans="1:1" s="93" customFormat="1" x14ac:dyDescent="0.2">
      <c r="A356" s="157"/>
    </row>
    <row r="357" spans="1:1" s="93" customFormat="1" x14ac:dyDescent="0.2">
      <c r="A357" s="157"/>
    </row>
    <row r="358" spans="1:1" s="93" customFormat="1" x14ac:dyDescent="0.2">
      <c r="A358" s="157"/>
    </row>
    <row r="359" spans="1:1" s="93" customFormat="1" x14ac:dyDescent="0.2">
      <c r="A359" s="157"/>
    </row>
    <row r="360" spans="1:1" s="93" customFormat="1" x14ac:dyDescent="0.2">
      <c r="A360" s="157"/>
    </row>
    <row r="361" spans="1:1" s="93" customFormat="1" x14ac:dyDescent="0.2">
      <c r="A361" s="157"/>
    </row>
    <row r="362" spans="1:1" s="93" customFormat="1" x14ac:dyDescent="0.2">
      <c r="A362" s="157"/>
    </row>
    <row r="363" spans="1:1" s="93" customFormat="1" x14ac:dyDescent="0.2">
      <c r="A363" s="157"/>
    </row>
    <row r="364" spans="1:1" s="93" customFormat="1" x14ac:dyDescent="0.2">
      <c r="A364" s="157"/>
    </row>
    <row r="365" spans="1:1" s="93" customFormat="1" x14ac:dyDescent="0.2">
      <c r="A365" s="157"/>
    </row>
    <row r="366" spans="1:1" s="93" customFormat="1" x14ac:dyDescent="0.2">
      <c r="A366" s="157"/>
    </row>
    <row r="367" spans="1:1" s="93" customFormat="1" x14ac:dyDescent="0.2">
      <c r="A367" s="157"/>
    </row>
    <row r="368" spans="1:1" s="93" customFormat="1" x14ac:dyDescent="0.2">
      <c r="A368" s="157"/>
    </row>
    <row r="369" spans="1:1" s="93" customFormat="1" x14ac:dyDescent="0.2">
      <c r="A369" s="157"/>
    </row>
    <row r="370" spans="1:1" s="93" customFormat="1" x14ac:dyDescent="0.2">
      <c r="A370" s="157"/>
    </row>
    <row r="371" spans="1:1" s="93" customFormat="1" x14ac:dyDescent="0.2">
      <c r="A371" s="157"/>
    </row>
    <row r="372" spans="1:1" s="93" customFormat="1" x14ac:dyDescent="0.2">
      <c r="A372" s="157"/>
    </row>
    <row r="373" spans="1:1" s="93" customFormat="1" x14ac:dyDescent="0.2">
      <c r="A373" s="157"/>
    </row>
    <row r="374" spans="1:1" s="93" customFormat="1" x14ac:dyDescent="0.2">
      <c r="A374" s="157"/>
    </row>
    <row r="375" spans="1:1" s="93" customFormat="1" x14ac:dyDescent="0.2">
      <c r="A375" s="157"/>
    </row>
    <row r="376" spans="1:1" s="93" customFormat="1" x14ac:dyDescent="0.2">
      <c r="A376" s="157"/>
    </row>
    <row r="377" spans="1:1" s="93" customFormat="1" x14ac:dyDescent="0.2">
      <c r="A377" s="157"/>
    </row>
    <row r="378" spans="1:1" s="93" customFormat="1" x14ac:dyDescent="0.2">
      <c r="A378" s="157"/>
    </row>
    <row r="379" spans="1:1" s="93" customFormat="1" x14ac:dyDescent="0.2">
      <c r="A379" s="157"/>
    </row>
    <row r="380" spans="1:1" s="93" customFormat="1" x14ac:dyDescent="0.2">
      <c r="A380" s="157"/>
    </row>
    <row r="381" spans="1:1" s="93" customFormat="1" x14ac:dyDescent="0.2">
      <c r="A381" s="157"/>
    </row>
    <row r="382" spans="1:1" s="93" customFormat="1" x14ac:dyDescent="0.2">
      <c r="A382" s="157"/>
    </row>
    <row r="383" spans="1:1" s="93" customFormat="1" x14ac:dyDescent="0.2">
      <c r="A383" s="157"/>
    </row>
    <row r="384" spans="1:1" s="93" customFormat="1" x14ac:dyDescent="0.2">
      <c r="A384" s="157"/>
    </row>
    <row r="385" spans="1:1" s="93" customFormat="1" x14ac:dyDescent="0.2">
      <c r="A385" s="157"/>
    </row>
    <row r="386" spans="1:1" s="93" customFormat="1" x14ac:dyDescent="0.2">
      <c r="A386" s="157"/>
    </row>
    <row r="387" spans="1:1" s="93" customFormat="1" x14ac:dyDescent="0.2">
      <c r="A387" s="157"/>
    </row>
    <row r="388" spans="1:1" s="93" customFormat="1" x14ac:dyDescent="0.2">
      <c r="A388" s="157"/>
    </row>
    <row r="389" spans="1:1" s="93" customFormat="1" x14ac:dyDescent="0.2">
      <c r="A389" s="157"/>
    </row>
    <row r="390" spans="1:1" s="93" customFormat="1" x14ac:dyDescent="0.2">
      <c r="A390" s="157"/>
    </row>
    <row r="391" spans="1:1" s="93" customFormat="1" x14ac:dyDescent="0.2">
      <c r="A391" s="157"/>
    </row>
    <row r="392" spans="1:1" s="93" customFormat="1" x14ac:dyDescent="0.2">
      <c r="A392" s="157"/>
    </row>
    <row r="393" spans="1:1" s="93" customFormat="1" x14ac:dyDescent="0.2">
      <c r="A393" s="157"/>
    </row>
    <row r="394" spans="1:1" s="93" customFormat="1" x14ac:dyDescent="0.2">
      <c r="A394" s="157"/>
    </row>
    <row r="395" spans="1:1" s="93" customFormat="1" x14ac:dyDescent="0.2">
      <c r="A395" s="157"/>
    </row>
    <row r="396" spans="1:1" s="93" customFormat="1" x14ac:dyDescent="0.2">
      <c r="A396" s="157"/>
    </row>
    <row r="397" spans="1:1" s="93" customFormat="1" x14ac:dyDescent="0.2">
      <c r="A397" s="157"/>
    </row>
    <row r="398" spans="1:1" s="93" customFormat="1" x14ac:dyDescent="0.2">
      <c r="A398" s="157"/>
    </row>
    <row r="399" spans="1:1" s="93" customFormat="1" x14ac:dyDescent="0.2">
      <c r="A399" s="157"/>
    </row>
    <row r="400" spans="1:1" s="93" customFormat="1" x14ac:dyDescent="0.2">
      <c r="A400" s="157"/>
    </row>
    <row r="401" spans="1:1" s="93" customFormat="1" x14ac:dyDescent="0.2">
      <c r="A401" s="157"/>
    </row>
    <row r="402" spans="1:1" s="93" customFormat="1" x14ac:dyDescent="0.2">
      <c r="A402" s="157"/>
    </row>
    <row r="403" spans="1:1" s="93" customFormat="1" x14ac:dyDescent="0.2">
      <c r="A403" s="157"/>
    </row>
    <row r="404" spans="1:1" s="93" customFormat="1" x14ac:dyDescent="0.2">
      <c r="A404" s="157"/>
    </row>
    <row r="405" spans="1:1" s="93" customFormat="1" x14ac:dyDescent="0.2">
      <c r="A405" s="157"/>
    </row>
    <row r="406" spans="1:1" s="93" customFormat="1" x14ac:dyDescent="0.2">
      <c r="A406" s="157"/>
    </row>
    <row r="407" spans="1:1" s="93" customFormat="1" x14ac:dyDescent="0.2">
      <c r="A407" s="157"/>
    </row>
    <row r="408" spans="1:1" s="93" customFormat="1" x14ac:dyDescent="0.2">
      <c r="A408" s="157"/>
    </row>
    <row r="409" spans="1:1" s="93" customFormat="1" x14ac:dyDescent="0.2">
      <c r="A409" s="157"/>
    </row>
    <row r="410" spans="1:1" s="93" customFormat="1" x14ac:dyDescent="0.2">
      <c r="A410" s="157"/>
    </row>
    <row r="411" spans="1:1" s="93" customFormat="1" x14ac:dyDescent="0.2">
      <c r="A411" s="157"/>
    </row>
    <row r="412" spans="1:1" s="93" customFormat="1" x14ac:dyDescent="0.2">
      <c r="A412" s="157"/>
    </row>
    <row r="413" spans="1:1" s="93" customFormat="1" x14ac:dyDescent="0.2">
      <c r="A413" s="157"/>
    </row>
    <row r="414" spans="1:1" s="93" customFormat="1" x14ac:dyDescent="0.2">
      <c r="A414" s="157"/>
    </row>
    <row r="415" spans="1:1" s="93" customFormat="1" x14ac:dyDescent="0.2">
      <c r="A415" s="157"/>
    </row>
    <row r="416" spans="1:1" s="93" customFormat="1" x14ac:dyDescent="0.2">
      <c r="A416" s="157"/>
    </row>
    <row r="417" spans="1:1" s="93" customFormat="1" x14ac:dyDescent="0.2">
      <c r="A417" s="157"/>
    </row>
    <row r="418" spans="1:1" s="93" customFormat="1" x14ac:dyDescent="0.2">
      <c r="A418" s="157"/>
    </row>
    <row r="419" spans="1:1" s="93" customFormat="1" x14ac:dyDescent="0.2">
      <c r="A419" s="157"/>
    </row>
    <row r="420" spans="1:1" s="93" customFormat="1" x14ac:dyDescent="0.2">
      <c r="A420" s="157"/>
    </row>
    <row r="421" spans="1:1" s="93" customFormat="1" x14ac:dyDescent="0.2">
      <c r="A421" s="157"/>
    </row>
    <row r="422" spans="1:1" s="93" customFormat="1" x14ac:dyDescent="0.2">
      <c r="A422" s="157"/>
    </row>
    <row r="423" spans="1:1" s="93" customFormat="1" x14ac:dyDescent="0.2">
      <c r="A423" s="157"/>
    </row>
    <row r="424" spans="1:1" s="93" customFormat="1" x14ac:dyDescent="0.2">
      <c r="A424" s="157"/>
    </row>
    <row r="425" spans="1:1" s="93" customFormat="1" x14ac:dyDescent="0.2">
      <c r="A425" s="157"/>
    </row>
    <row r="426" spans="1:1" s="93" customFormat="1" x14ac:dyDescent="0.2">
      <c r="A426" s="157"/>
    </row>
    <row r="427" spans="1:1" s="93" customFormat="1" x14ac:dyDescent="0.2">
      <c r="A427" s="157"/>
    </row>
    <row r="428" spans="1:1" s="93" customFormat="1" x14ac:dyDescent="0.2">
      <c r="A428" s="157"/>
    </row>
    <row r="429" spans="1:1" s="93" customFormat="1" x14ac:dyDescent="0.2">
      <c r="A429" s="157"/>
    </row>
    <row r="430" spans="1:1" s="93" customFormat="1" x14ac:dyDescent="0.2">
      <c r="A430" s="157"/>
    </row>
    <row r="431" spans="1:1" s="93" customFormat="1" x14ac:dyDescent="0.2">
      <c r="A431" s="157"/>
    </row>
    <row r="432" spans="1:1" s="93" customFormat="1" x14ac:dyDescent="0.2">
      <c r="A432" s="157"/>
    </row>
    <row r="433" spans="1:1" s="93" customFormat="1" x14ac:dyDescent="0.2">
      <c r="A433" s="157"/>
    </row>
    <row r="434" spans="1:1" s="93" customFormat="1" x14ac:dyDescent="0.2">
      <c r="A434" s="157"/>
    </row>
    <row r="435" spans="1:1" s="93" customFormat="1" x14ac:dyDescent="0.2">
      <c r="A435" s="157"/>
    </row>
    <row r="436" spans="1:1" s="93" customFormat="1" x14ac:dyDescent="0.2">
      <c r="A436" s="157"/>
    </row>
    <row r="437" spans="1:1" s="93" customFormat="1" x14ac:dyDescent="0.2">
      <c r="A437" s="157"/>
    </row>
    <row r="438" spans="1:1" s="93" customFormat="1" x14ac:dyDescent="0.2">
      <c r="A438" s="157"/>
    </row>
    <row r="439" spans="1:1" s="93" customFormat="1" x14ac:dyDescent="0.2">
      <c r="A439" s="157"/>
    </row>
    <row r="440" spans="1:1" s="93" customFormat="1" x14ac:dyDescent="0.2">
      <c r="A440" s="157"/>
    </row>
    <row r="441" spans="1:1" s="93" customFormat="1" x14ac:dyDescent="0.2">
      <c r="A441" s="157"/>
    </row>
    <row r="442" spans="1:1" s="93" customFormat="1" x14ac:dyDescent="0.2">
      <c r="A442" s="157"/>
    </row>
    <row r="443" spans="1:1" s="93" customFormat="1" x14ac:dyDescent="0.2">
      <c r="A443" s="157"/>
    </row>
    <row r="444" spans="1:1" s="93" customFormat="1" x14ac:dyDescent="0.2">
      <c r="A444" s="157"/>
    </row>
    <row r="445" spans="1:1" s="93" customFormat="1" x14ac:dyDescent="0.2">
      <c r="A445" s="157"/>
    </row>
    <row r="446" spans="1:1" s="93" customFormat="1" x14ac:dyDescent="0.2">
      <c r="A446" s="157"/>
    </row>
    <row r="447" spans="1:1" s="93" customFormat="1" x14ac:dyDescent="0.2">
      <c r="A447" s="157"/>
    </row>
    <row r="448" spans="1:1" s="93" customFormat="1" x14ac:dyDescent="0.2">
      <c r="A448" s="157"/>
    </row>
    <row r="449" spans="1:1" s="93" customFormat="1" x14ac:dyDescent="0.2">
      <c r="A449" s="157"/>
    </row>
    <row r="450" spans="1:1" s="93" customFormat="1" x14ac:dyDescent="0.2">
      <c r="A450" s="157"/>
    </row>
    <row r="451" spans="1:1" s="93" customFormat="1" x14ac:dyDescent="0.2">
      <c r="A451" s="157"/>
    </row>
    <row r="452" spans="1:1" s="93" customFormat="1" x14ac:dyDescent="0.2">
      <c r="A452" s="157"/>
    </row>
    <row r="453" spans="1:1" s="93" customFormat="1" x14ac:dyDescent="0.2">
      <c r="A453" s="157"/>
    </row>
    <row r="454" spans="1:1" s="93" customFormat="1" x14ac:dyDescent="0.2">
      <c r="A454" s="157"/>
    </row>
    <row r="455" spans="1:1" s="93" customFormat="1" x14ac:dyDescent="0.2">
      <c r="A455" s="157"/>
    </row>
    <row r="456" spans="1:1" s="93" customFormat="1" x14ac:dyDescent="0.2">
      <c r="A456" s="157"/>
    </row>
    <row r="457" spans="1:1" s="93" customFormat="1" x14ac:dyDescent="0.2">
      <c r="A457" s="157"/>
    </row>
    <row r="458" spans="1:1" s="93" customFormat="1" x14ac:dyDescent="0.2">
      <c r="A458" s="157"/>
    </row>
    <row r="459" spans="1:1" s="93" customFormat="1" x14ac:dyDescent="0.2">
      <c r="A459" s="157"/>
    </row>
    <row r="460" spans="1:1" s="93" customFormat="1" x14ac:dyDescent="0.2">
      <c r="A460" s="157"/>
    </row>
    <row r="461" spans="1:1" s="93" customFormat="1" x14ac:dyDescent="0.2">
      <c r="A461" s="157"/>
    </row>
    <row r="462" spans="1:1" s="93" customFormat="1" x14ac:dyDescent="0.2">
      <c r="A462" s="157"/>
    </row>
    <row r="463" spans="1:1" s="93" customFormat="1" x14ac:dyDescent="0.2">
      <c r="A463" s="157"/>
    </row>
    <row r="464" spans="1:1" s="93" customFormat="1" x14ac:dyDescent="0.2">
      <c r="A464" s="157"/>
    </row>
    <row r="465" spans="1:1" s="93" customFormat="1" x14ac:dyDescent="0.2">
      <c r="A465" s="157"/>
    </row>
    <row r="466" spans="1:1" s="93" customFormat="1" x14ac:dyDescent="0.2">
      <c r="A466" s="157"/>
    </row>
    <row r="467" spans="1:1" s="93" customFormat="1" x14ac:dyDescent="0.2">
      <c r="A467" s="157"/>
    </row>
    <row r="468" spans="1:1" s="93" customFormat="1" x14ac:dyDescent="0.2">
      <c r="A468" s="157"/>
    </row>
    <row r="469" spans="1:1" s="93" customFormat="1" x14ac:dyDescent="0.2">
      <c r="A469" s="157"/>
    </row>
    <row r="470" spans="1:1" s="93" customFormat="1" x14ac:dyDescent="0.2">
      <c r="A470" s="157"/>
    </row>
    <row r="471" spans="1:1" s="93" customFormat="1" x14ac:dyDescent="0.2">
      <c r="A471" s="157"/>
    </row>
    <row r="472" spans="1:1" s="93" customFormat="1" x14ac:dyDescent="0.2">
      <c r="A472" s="157"/>
    </row>
    <row r="473" spans="1:1" s="93" customFormat="1" x14ac:dyDescent="0.2">
      <c r="A473" s="157"/>
    </row>
    <row r="474" spans="1:1" s="93" customFormat="1" x14ac:dyDescent="0.2">
      <c r="A474" s="157"/>
    </row>
    <row r="475" spans="1:1" s="93" customFormat="1" x14ac:dyDescent="0.2">
      <c r="A475" s="157"/>
    </row>
    <row r="476" spans="1:1" s="93" customFormat="1" x14ac:dyDescent="0.2">
      <c r="A476" s="157"/>
    </row>
    <row r="477" spans="1:1" s="93" customFormat="1" x14ac:dyDescent="0.2">
      <c r="A477" s="157"/>
    </row>
    <row r="478" spans="1:1" s="93" customFormat="1" x14ac:dyDescent="0.2">
      <c r="A478" s="157"/>
    </row>
    <row r="479" spans="1:1" s="93" customFormat="1" x14ac:dyDescent="0.2">
      <c r="A479" s="157"/>
    </row>
    <row r="480" spans="1:1" s="93" customFormat="1" x14ac:dyDescent="0.2">
      <c r="A480" s="157"/>
    </row>
    <row r="481" spans="1:1" s="93" customFormat="1" x14ac:dyDescent="0.2">
      <c r="A481" s="157"/>
    </row>
    <row r="482" spans="1:1" s="93" customFormat="1" x14ac:dyDescent="0.2">
      <c r="A482" s="157"/>
    </row>
    <row r="483" spans="1:1" s="93" customFormat="1" x14ac:dyDescent="0.2">
      <c r="A483" s="157"/>
    </row>
    <row r="484" spans="1:1" s="93" customFormat="1" x14ac:dyDescent="0.2">
      <c r="A484" s="157"/>
    </row>
    <row r="485" spans="1:1" s="93" customFormat="1" x14ac:dyDescent="0.2">
      <c r="A485" s="157"/>
    </row>
    <row r="486" spans="1:1" s="93" customFormat="1" x14ac:dyDescent="0.2">
      <c r="A486" s="157"/>
    </row>
    <row r="487" spans="1:1" s="93" customFormat="1" x14ac:dyDescent="0.2">
      <c r="A487" s="157"/>
    </row>
    <row r="488" spans="1:1" s="93" customFormat="1" x14ac:dyDescent="0.2">
      <c r="A488" s="157"/>
    </row>
    <row r="489" spans="1:1" s="93" customFormat="1" x14ac:dyDescent="0.2">
      <c r="A489" s="157"/>
    </row>
    <row r="490" spans="1:1" s="93" customFormat="1" x14ac:dyDescent="0.2">
      <c r="A490" s="157"/>
    </row>
    <row r="491" spans="1:1" s="93" customFormat="1" x14ac:dyDescent="0.2">
      <c r="A491" s="157"/>
    </row>
    <row r="492" spans="1:1" s="93" customFormat="1" x14ac:dyDescent="0.2">
      <c r="A492" s="157"/>
    </row>
    <row r="493" spans="1:1" s="93" customFormat="1" x14ac:dyDescent="0.2">
      <c r="A493" s="157"/>
    </row>
    <row r="494" spans="1:1" s="93" customFormat="1" x14ac:dyDescent="0.2">
      <c r="A494" s="157"/>
    </row>
    <row r="495" spans="1:1" s="93" customFormat="1" x14ac:dyDescent="0.2">
      <c r="A495" s="157"/>
    </row>
    <row r="496" spans="1:1" s="93" customFormat="1" x14ac:dyDescent="0.2">
      <c r="A496" s="157"/>
    </row>
    <row r="497" spans="1:1" s="93" customFormat="1" x14ac:dyDescent="0.2">
      <c r="A497" s="157"/>
    </row>
    <row r="498" spans="1:1" s="93" customFormat="1" x14ac:dyDescent="0.2">
      <c r="A498" s="157"/>
    </row>
    <row r="499" spans="1:1" s="93" customFormat="1" x14ac:dyDescent="0.2">
      <c r="A499" s="157"/>
    </row>
    <row r="500" spans="1:1" s="93" customFormat="1" x14ac:dyDescent="0.2">
      <c r="A500" s="157"/>
    </row>
    <row r="501" spans="1:1" s="93" customFormat="1" x14ac:dyDescent="0.2">
      <c r="A501" s="157"/>
    </row>
    <row r="502" spans="1:1" s="93" customFormat="1" x14ac:dyDescent="0.2">
      <c r="A502" s="157"/>
    </row>
    <row r="503" spans="1:1" s="93" customFormat="1" x14ac:dyDescent="0.2">
      <c r="A503" s="157"/>
    </row>
    <row r="504" spans="1:1" s="93" customFormat="1" x14ac:dyDescent="0.2">
      <c r="A504" s="157"/>
    </row>
    <row r="505" spans="1:1" s="93" customFormat="1" x14ac:dyDescent="0.2">
      <c r="A505" s="157"/>
    </row>
    <row r="506" spans="1:1" s="93" customFormat="1" x14ac:dyDescent="0.2">
      <c r="A506" s="157"/>
    </row>
    <row r="507" spans="1:1" s="93" customFormat="1" x14ac:dyDescent="0.2">
      <c r="A507" s="157"/>
    </row>
    <row r="508" spans="1:1" s="93" customFormat="1" x14ac:dyDescent="0.2">
      <c r="A508" s="157"/>
    </row>
    <row r="509" spans="1:1" s="93" customFormat="1" x14ac:dyDescent="0.2">
      <c r="A509" s="157"/>
    </row>
    <row r="510" spans="1:1" s="93" customFormat="1" x14ac:dyDescent="0.2">
      <c r="A510" s="157"/>
    </row>
    <row r="511" spans="1:1" s="93" customFormat="1" x14ac:dyDescent="0.2">
      <c r="A511" s="157"/>
    </row>
    <row r="512" spans="1:1" s="93" customFormat="1" x14ac:dyDescent="0.2">
      <c r="A512" s="157"/>
    </row>
    <row r="513" spans="1:1" s="93" customFormat="1" x14ac:dyDescent="0.2">
      <c r="A513" s="157"/>
    </row>
    <row r="514" spans="1:1" s="93" customFormat="1" x14ac:dyDescent="0.2">
      <c r="A514" s="157"/>
    </row>
    <row r="515" spans="1:1" s="93" customFormat="1" x14ac:dyDescent="0.2">
      <c r="A515" s="157"/>
    </row>
    <row r="516" spans="1:1" s="93" customFormat="1" x14ac:dyDescent="0.2">
      <c r="A516" s="157"/>
    </row>
    <row r="517" spans="1:1" s="93" customFormat="1" x14ac:dyDescent="0.2">
      <c r="A517" s="157"/>
    </row>
    <row r="518" spans="1:1" s="93" customFormat="1" x14ac:dyDescent="0.2">
      <c r="A518" s="157"/>
    </row>
    <row r="519" spans="1:1" s="93" customFormat="1" x14ac:dyDescent="0.2">
      <c r="A519" s="157"/>
    </row>
    <row r="520" spans="1:1" s="93" customFormat="1" x14ac:dyDescent="0.2">
      <c r="A520" s="157"/>
    </row>
    <row r="521" spans="1:1" s="93" customFormat="1" x14ac:dyDescent="0.2">
      <c r="A521" s="157"/>
    </row>
    <row r="522" spans="1:1" s="93" customFormat="1" x14ac:dyDescent="0.2">
      <c r="A522" s="157"/>
    </row>
    <row r="523" spans="1:1" s="93" customFormat="1" x14ac:dyDescent="0.2">
      <c r="A523" s="157"/>
    </row>
    <row r="524" spans="1:1" s="93" customFormat="1" x14ac:dyDescent="0.2">
      <c r="A524" s="157"/>
    </row>
    <row r="525" spans="1:1" s="93" customFormat="1" x14ac:dyDescent="0.2">
      <c r="A525" s="157"/>
    </row>
    <row r="526" spans="1:1" s="93" customFormat="1" x14ac:dyDescent="0.2">
      <c r="A526" s="157"/>
    </row>
    <row r="527" spans="1:1" s="93" customFormat="1" x14ac:dyDescent="0.2">
      <c r="A527" s="157"/>
    </row>
    <row r="528" spans="1:1" s="93" customFormat="1" x14ac:dyDescent="0.2">
      <c r="A528" s="157"/>
    </row>
    <row r="529" spans="1:1" s="93" customFormat="1" x14ac:dyDescent="0.2">
      <c r="A529" s="157"/>
    </row>
    <row r="530" spans="1:1" s="93" customFormat="1" x14ac:dyDescent="0.2">
      <c r="A530" s="157"/>
    </row>
    <row r="531" spans="1:1" s="93" customFormat="1" x14ac:dyDescent="0.2">
      <c r="A531" s="157"/>
    </row>
    <row r="532" spans="1:1" s="93" customFormat="1" x14ac:dyDescent="0.2">
      <c r="A532" s="157"/>
    </row>
    <row r="533" spans="1:1" s="93" customFormat="1" x14ac:dyDescent="0.2">
      <c r="A533" s="157"/>
    </row>
    <row r="534" spans="1:1" s="93" customFormat="1" x14ac:dyDescent="0.2">
      <c r="A534" s="157"/>
    </row>
    <row r="535" spans="1:1" s="93" customFormat="1" x14ac:dyDescent="0.2">
      <c r="A535" s="157"/>
    </row>
    <row r="536" spans="1:1" s="93" customFormat="1" x14ac:dyDescent="0.2">
      <c r="A536" s="157"/>
    </row>
    <row r="537" spans="1:1" s="93" customFormat="1" x14ac:dyDescent="0.2">
      <c r="A537" s="157"/>
    </row>
    <row r="538" spans="1:1" s="93" customFormat="1" x14ac:dyDescent="0.2">
      <c r="A538" s="157"/>
    </row>
    <row r="539" spans="1:1" s="93" customFormat="1" x14ac:dyDescent="0.2">
      <c r="A539" s="157"/>
    </row>
    <row r="540" spans="1:1" s="93" customFormat="1" x14ac:dyDescent="0.2">
      <c r="A540" s="157"/>
    </row>
    <row r="541" spans="1:1" s="93" customFormat="1" x14ac:dyDescent="0.2">
      <c r="A541" s="157"/>
    </row>
    <row r="542" spans="1:1" s="93" customFormat="1" x14ac:dyDescent="0.2">
      <c r="A542" s="157"/>
    </row>
    <row r="543" spans="1:1" s="93" customFormat="1" x14ac:dyDescent="0.2">
      <c r="A543" s="157"/>
    </row>
    <row r="544" spans="1:1" s="93" customFormat="1" x14ac:dyDescent="0.2">
      <c r="A544" s="157"/>
    </row>
    <row r="545" spans="1:1" s="93" customFormat="1" x14ac:dyDescent="0.2">
      <c r="A545" s="157"/>
    </row>
    <row r="546" spans="1:1" s="93" customFormat="1" x14ac:dyDescent="0.2">
      <c r="A546" s="157"/>
    </row>
    <row r="547" spans="1:1" s="93" customFormat="1" x14ac:dyDescent="0.2">
      <c r="A547" s="157"/>
    </row>
    <row r="548" spans="1:1" s="93" customFormat="1" x14ac:dyDescent="0.2">
      <c r="A548" s="157"/>
    </row>
    <row r="549" spans="1:1" s="93" customFormat="1" x14ac:dyDescent="0.2">
      <c r="A549" s="157"/>
    </row>
    <row r="550" spans="1:1" s="93" customFormat="1" x14ac:dyDescent="0.2">
      <c r="A550" s="157"/>
    </row>
    <row r="551" spans="1:1" s="93" customFormat="1" x14ac:dyDescent="0.2">
      <c r="A551" s="157"/>
    </row>
    <row r="552" spans="1:1" s="93" customFormat="1" x14ac:dyDescent="0.2">
      <c r="A552" s="157"/>
    </row>
    <row r="553" spans="1:1" s="93" customFormat="1" x14ac:dyDescent="0.2">
      <c r="A553" s="157"/>
    </row>
    <row r="554" spans="1:1" s="93" customFormat="1" x14ac:dyDescent="0.2">
      <c r="A554" s="157"/>
    </row>
    <row r="555" spans="1:1" s="93" customFormat="1" x14ac:dyDescent="0.2">
      <c r="A555" s="157"/>
    </row>
    <row r="556" spans="1:1" s="93" customFormat="1" x14ac:dyDescent="0.2">
      <c r="A556" s="157"/>
    </row>
    <row r="557" spans="1:1" s="93" customFormat="1" x14ac:dyDescent="0.2">
      <c r="A557" s="157"/>
    </row>
    <row r="558" spans="1:1" s="93" customFormat="1" x14ac:dyDescent="0.2">
      <c r="A558" s="157"/>
    </row>
    <row r="559" spans="1:1" s="93" customFormat="1" x14ac:dyDescent="0.2">
      <c r="A559" s="157"/>
    </row>
    <row r="560" spans="1:1" s="93" customFormat="1" x14ac:dyDescent="0.2">
      <c r="A560" s="157"/>
    </row>
    <row r="561" spans="1:1" s="93" customFormat="1" x14ac:dyDescent="0.2">
      <c r="A561" s="157"/>
    </row>
    <row r="562" spans="1:1" s="93" customFormat="1" x14ac:dyDescent="0.2">
      <c r="A562" s="157"/>
    </row>
    <row r="563" spans="1:1" s="93" customFormat="1" x14ac:dyDescent="0.2">
      <c r="A563" s="157"/>
    </row>
    <row r="564" spans="1:1" s="93" customFormat="1" x14ac:dyDescent="0.2">
      <c r="A564" s="157"/>
    </row>
    <row r="565" spans="1:1" s="93" customFormat="1" x14ac:dyDescent="0.2">
      <c r="A565" s="157"/>
    </row>
    <row r="566" spans="1:1" s="93" customFormat="1" x14ac:dyDescent="0.2">
      <c r="A566" s="157"/>
    </row>
    <row r="567" spans="1:1" s="93" customFormat="1" x14ac:dyDescent="0.2">
      <c r="A567" s="157"/>
    </row>
    <row r="568" spans="1:1" s="93" customFormat="1" x14ac:dyDescent="0.2">
      <c r="A568" s="157"/>
    </row>
    <row r="569" spans="1:1" s="93" customFormat="1" x14ac:dyDescent="0.2">
      <c r="A569" s="157"/>
    </row>
    <row r="570" spans="1:1" s="93" customFormat="1" x14ac:dyDescent="0.2">
      <c r="A570" s="157"/>
    </row>
    <row r="571" spans="1:1" s="93" customFormat="1" x14ac:dyDescent="0.2">
      <c r="A571" s="157"/>
    </row>
    <row r="572" spans="1:1" s="93" customFormat="1" x14ac:dyDescent="0.2">
      <c r="A572" s="157"/>
    </row>
    <row r="573" spans="1:1" s="93" customFormat="1" x14ac:dyDescent="0.2">
      <c r="A573" s="157"/>
    </row>
    <row r="574" spans="1:1" s="93" customFormat="1" x14ac:dyDescent="0.2">
      <c r="A574" s="157"/>
    </row>
    <row r="575" spans="1:1" s="93" customFormat="1" x14ac:dyDescent="0.2">
      <c r="A575" s="157"/>
    </row>
    <row r="576" spans="1:1" s="93" customFormat="1" x14ac:dyDescent="0.2">
      <c r="A576" s="157"/>
    </row>
    <row r="577" spans="1:1" s="93" customFormat="1" x14ac:dyDescent="0.2">
      <c r="A577" s="157"/>
    </row>
    <row r="578" spans="1:1" s="93" customFormat="1" x14ac:dyDescent="0.2">
      <c r="A578" s="157"/>
    </row>
    <row r="579" spans="1:1" s="93" customFormat="1" x14ac:dyDescent="0.2">
      <c r="A579" s="157"/>
    </row>
    <row r="580" spans="1:1" s="93" customFormat="1" x14ac:dyDescent="0.2">
      <c r="A580" s="157"/>
    </row>
    <row r="581" spans="1:1" s="93" customFormat="1" x14ac:dyDescent="0.2">
      <c r="A581" s="157"/>
    </row>
    <row r="582" spans="1:1" s="93" customFormat="1" x14ac:dyDescent="0.2">
      <c r="A582" s="157"/>
    </row>
    <row r="583" spans="1:1" s="93" customFormat="1" x14ac:dyDescent="0.2">
      <c r="A583" s="157"/>
    </row>
    <row r="584" spans="1:1" s="93" customFormat="1" x14ac:dyDescent="0.2">
      <c r="A584" s="157"/>
    </row>
    <row r="585" spans="1:1" s="93" customFormat="1" x14ac:dyDescent="0.2">
      <c r="A585" s="157"/>
    </row>
    <row r="586" spans="1:1" s="93" customFormat="1" x14ac:dyDescent="0.2">
      <c r="A586" s="157"/>
    </row>
    <row r="587" spans="1:1" s="93" customFormat="1" x14ac:dyDescent="0.2">
      <c r="A587" s="157"/>
    </row>
    <row r="588" spans="1:1" s="93" customFormat="1" x14ac:dyDescent="0.2">
      <c r="A588" s="157"/>
    </row>
    <row r="589" spans="1:1" s="93" customFormat="1" x14ac:dyDescent="0.2">
      <c r="A589" s="157"/>
    </row>
    <row r="590" spans="1:1" s="93" customFormat="1" x14ac:dyDescent="0.2">
      <c r="A590" s="157"/>
    </row>
    <row r="591" spans="1:1" s="93" customFormat="1" x14ac:dyDescent="0.2">
      <c r="A591" s="157"/>
    </row>
    <row r="592" spans="1:1" s="93" customFormat="1" x14ac:dyDescent="0.2">
      <c r="A592" s="157"/>
    </row>
    <row r="593" spans="1:1" s="93" customFormat="1" x14ac:dyDescent="0.2">
      <c r="A593" s="157"/>
    </row>
    <row r="594" spans="1:1" s="93" customFormat="1" x14ac:dyDescent="0.2">
      <c r="A594" s="157"/>
    </row>
    <row r="595" spans="1:1" s="93" customFormat="1" x14ac:dyDescent="0.2">
      <c r="A595" s="157"/>
    </row>
    <row r="596" spans="1:1" s="93" customFormat="1" x14ac:dyDescent="0.2">
      <c r="A596" s="157"/>
    </row>
    <row r="597" spans="1:1" s="93" customFormat="1" x14ac:dyDescent="0.2">
      <c r="A597" s="157"/>
    </row>
    <row r="598" spans="1:1" s="93" customFormat="1" x14ac:dyDescent="0.2">
      <c r="A598" s="157"/>
    </row>
    <row r="599" spans="1:1" s="93" customFormat="1" x14ac:dyDescent="0.2">
      <c r="A599" s="157"/>
    </row>
    <row r="600" spans="1:1" s="93" customFormat="1" x14ac:dyDescent="0.2">
      <c r="A600" s="157"/>
    </row>
    <row r="601" spans="1:1" s="93" customFormat="1" x14ac:dyDescent="0.2">
      <c r="A601" s="157"/>
    </row>
    <row r="602" spans="1:1" s="93" customFormat="1" x14ac:dyDescent="0.2">
      <c r="A602" s="157"/>
    </row>
    <row r="603" spans="1:1" s="93" customFormat="1" x14ac:dyDescent="0.2">
      <c r="A603" s="157"/>
    </row>
    <row r="604" spans="1:1" s="93" customFormat="1" x14ac:dyDescent="0.2">
      <c r="A604" s="157"/>
    </row>
    <row r="605" spans="1:1" s="93" customFormat="1" x14ac:dyDescent="0.2">
      <c r="A605" s="157"/>
    </row>
    <row r="606" spans="1:1" s="93" customFormat="1" x14ac:dyDescent="0.2">
      <c r="A606" s="157"/>
    </row>
    <row r="607" spans="1:1" s="93" customFormat="1" x14ac:dyDescent="0.2">
      <c r="A607" s="157"/>
    </row>
    <row r="608" spans="1:1" s="93" customFormat="1" x14ac:dyDescent="0.2">
      <c r="A608" s="157"/>
    </row>
    <row r="609" spans="1:1" s="93" customFormat="1" x14ac:dyDescent="0.2">
      <c r="A609" s="157"/>
    </row>
    <row r="610" spans="1:1" s="93" customFormat="1" x14ac:dyDescent="0.2">
      <c r="A610" s="157"/>
    </row>
    <row r="611" spans="1:1" s="93" customFormat="1" x14ac:dyDescent="0.2">
      <c r="A611" s="157"/>
    </row>
    <row r="612" spans="1:1" s="93" customFormat="1" x14ac:dyDescent="0.2">
      <c r="A612" s="157"/>
    </row>
    <row r="613" spans="1:1" s="93" customFormat="1" x14ac:dyDescent="0.2">
      <c r="A613" s="157"/>
    </row>
    <row r="614" spans="1:1" s="93" customFormat="1" x14ac:dyDescent="0.2">
      <c r="A614" s="157"/>
    </row>
    <row r="615" spans="1:1" s="93" customFormat="1" x14ac:dyDescent="0.2">
      <c r="A615" s="157"/>
    </row>
    <row r="616" spans="1:1" s="93" customFormat="1" x14ac:dyDescent="0.2">
      <c r="A616" s="157"/>
    </row>
    <row r="617" spans="1:1" s="93" customFormat="1" x14ac:dyDescent="0.2">
      <c r="A617" s="157"/>
    </row>
    <row r="618" spans="1:1" s="93" customFormat="1" x14ac:dyDescent="0.2">
      <c r="A618" s="157"/>
    </row>
    <row r="619" spans="1:1" s="93" customFormat="1" x14ac:dyDescent="0.2">
      <c r="A619" s="157"/>
    </row>
    <row r="620" spans="1:1" s="93" customFormat="1" x14ac:dyDescent="0.2">
      <c r="A620" s="157"/>
    </row>
    <row r="621" spans="1:1" s="93" customFormat="1" x14ac:dyDescent="0.2">
      <c r="A621" s="157"/>
    </row>
    <row r="622" spans="1:1" s="93" customFormat="1" x14ac:dyDescent="0.2">
      <c r="A622" s="157"/>
    </row>
    <row r="623" spans="1:1" s="93" customFormat="1" x14ac:dyDescent="0.2">
      <c r="A623" s="157"/>
    </row>
    <row r="624" spans="1:1" s="93" customFormat="1" x14ac:dyDescent="0.2">
      <c r="A624" s="157"/>
    </row>
    <row r="625" spans="1:1" s="93" customFormat="1" x14ac:dyDescent="0.2">
      <c r="A625" s="157"/>
    </row>
    <row r="626" spans="1:1" s="93" customFormat="1" x14ac:dyDescent="0.2">
      <c r="A626" s="157"/>
    </row>
    <row r="627" spans="1:1" s="93" customFormat="1" x14ac:dyDescent="0.2">
      <c r="A627" s="157"/>
    </row>
    <row r="628" spans="1:1" s="93" customFormat="1" x14ac:dyDescent="0.2">
      <c r="A628" s="157"/>
    </row>
    <row r="629" spans="1:1" s="93" customFormat="1" x14ac:dyDescent="0.2">
      <c r="A629" s="157"/>
    </row>
    <row r="630" spans="1:1" s="93" customFormat="1" x14ac:dyDescent="0.2">
      <c r="A630" s="157"/>
    </row>
    <row r="631" spans="1:1" s="93" customFormat="1" x14ac:dyDescent="0.2">
      <c r="A631" s="157"/>
    </row>
    <row r="632" spans="1:1" s="93" customFormat="1" x14ac:dyDescent="0.2">
      <c r="A632" s="157"/>
    </row>
    <row r="633" spans="1:1" s="93" customFormat="1" x14ac:dyDescent="0.2">
      <c r="A633" s="157"/>
    </row>
    <row r="634" spans="1:1" s="93" customFormat="1" x14ac:dyDescent="0.2">
      <c r="A634" s="157"/>
    </row>
    <row r="635" spans="1:1" s="93" customFormat="1" x14ac:dyDescent="0.2">
      <c r="A635" s="157"/>
    </row>
    <row r="636" spans="1:1" s="93" customFormat="1" x14ac:dyDescent="0.2">
      <c r="A636" s="157"/>
    </row>
    <row r="637" spans="1:1" s="93" customFormat="1" x14ac:dyDescent="0.2">
      <c r="A637" s="157"/>
    </row>
    <row r="638" spans="1:1" s="93" customFormat="1" x14ac:dyDescent="0.2">
      <c r="A638" s="157"/>
    </row>
    <row r="639" spans="1:1" s="93" customFormat="1" x14ac:dyDescent="0.2">
      <c r="A639" s="157"/>
    </row>
    <row r="640" spans="1:1" s="93" customFormat="1" x14ac:dyDescent="0.2">
      <c r="A640" s="157"/>
    </row>
    <row r="641" spans="1:1" s="93" customFormat="1" x14ac:dyDescent="0.2">
      <c r="A641" s="157"/>
    </row>
    <row r="642" spans="1:1" s="93" customFormat="1" x14ac:dyDescent="0.2">
      <c r="A642" s="157"/>
    </row>
    <row r="643" spans="1:1" s="93" customFormat="1" x14ac:dyDescent="0.2">
      <c r="A643" s="157"/>
    </row>
    <row r="644" spans="1:1" s="93" customFormat="1" x14ac:dyDescent="0.2">
      <c r="A644" s="157"/>
    </row>
    <row r="645" spans="1:1" s="93" customFormat="1" x14ac:dyDescent="0.2">
      <c r="A645" s="157"/>
    </row>
    <row r="646" spans="1:1" s="93" customFormat="1" x14ac:dyDescent="0.2">
      <c r="A646" s="157"/>
    </row>
    <row r="647" spans="1:1" s="93" customFormat="1" x14ac:dyDescent="0.2">
      <c r="A647" s="157"/>
    </row>
    <row r="648" spans="1:1" s="93" customFormat="1" x14ac:dyDescent="0.2">
      <c r="A648" s="157"/>
    </row>
    <row r="649" spans="1:1" s="93" customFormat="1" x14ac:dyDescent="0.2">
      <c r="A649" s="157"/>
    </row>
    <row r="650" spans="1:1" s="93" customFormat="1" x14ac:dyDescent="0.2">
      <c r="A650" s="157"/>
    </row>
    <row r="651" spans="1:1" s="93" customFormat="1" x14ac:dyDescent="0.2">
      <c r="A651" s="157"/>
    </row>
    <row r="652" spans="1:1" s="93" customFormat="1" x14ac:dyDescent="0.2">
      <c r="A652" s="157"/>
    </row>
    <row r="653" spans="1:1" s="93" customFormat="1" x14ac:dyDescent="0.2">
      <c r="A653" s="157"/>
    </row>
    <row r="654" spans="1:1" s="93" customFormat="1" x14ac:dyDescent="0.2">
      <c r="A654" s="157"/>
    </row>
    <row r="655" spans="1:1" s="93" customFormat="1" x14ac:dyDescent="0.2">
      <c r="A655" s="157"/>
    </row>
    <row r="656" spans="1:1" s="93" customFormat="1" x14ac:dyDescent="0.2">
      <c r="A656" s="157"/>
    </row>
    <row r="657" spans="1:1" s="93" customFormat="1" x14ac:dyDescent="0.2">
      <c r="A657" s="157"/>
    </row>
    <row r="658" spans="1:1" s="93" customFormat="1" x14ac:dyDescent="0.2">
      <c r="A658" s="157"/>
    </row>
    <row r="659" spans="1:1" s="93" customFormat="1" x14ac:dyDescent="0.2">
      <c r="A659" s="157"/>
    </row>
    <row r="660" spans="1:1" s="93" customFormat="1" x14ac:dyDescent="0.2">
      <c r="A660" s="157"/>
    </row>
    <row r="661" spans="1:1" s="93" customFormat="1" x14ac:dyDescent="0.2">
      <c r="A661" s="157"/>
    </row>
    <row r="662" spans="1:1" s="93" customFormat="1" x14ac:dyDescent="0.2">
      <c r="A662" s="157"/>
    </row>
    <row r="663" spans="1:1" s="93" customFormat="1" x14ac:dyDescent="0.2">
      <c r="A663" s="157"/>
    </row>
    <row r="664" spans="1:1" s="93" customFormat="1" x14ac:dyDescent="0.2">
      <c r="A664" s="157"/>
    </row>
    <row r="665" spans="1:1" s="93" customFormat="1" x14ac:dyDescent="0.2">
      <c r="A665" s="157"/>
    </row>
    <row r="666" spans="1:1" s="93" customFormat="1" x14ac:dyDescent="0.2">
      <c r="A666" s="157"/>
    </row>
    <row r="667" spans="1:1" s="93" customFormat="1" x14ac:dyDescent="0.2">
      <c r="A667" s="157"/>
    </row>
    <row r="668" spans="1:1" s="93" customFormat="1" x14ac:dyDescent="0.2">
      <c r="A668" s="157"/>
    </row>
    <row r="669" spans="1:1" s="93" customFormat="1" x14ac:dyDescent="0.2">
      <c r="A669" s="157"/>
    </row>
    <row r="670" spans="1:1" s="93" customFormat="1" x14ac:dyDescent="0.2">
      <c r="A670" s="157"/>
    </row>
    <row r="671" spans="1:1" s="93" customFormat="1" x14ac:dyDescent="0.2">
      <c r="A671" s="157"/>
    </row>
    <row r="672" spans="1:1" s="93" customFormat="1" x14ac:dyDescent="0.2">
      <c r="A672" s="157"/>
    </row>
    <row r="673" spans="1:1" s="93" customFormat="1" x14ac:dyDescent="0.2">
      <c r="A673" s="157"/>
    </row>
    <row r="674" spans="1:1" s="93" customFormat="1" x14ac:dyDescent="0.2">
      <c r="A674" s="157"/>
    </row>
    <row r="675" spans="1:1" s="93" customFormat="1" x14ac:dyDescent="0.2">
      <c r="A675" s="157"/>
    </row>
    <row r="676" spans="1:1" s="93" customFormat="1" x14ac:dyDescent="0.2">
      <c r="A676" s="157"/>
    </row>
    <row r="677" spans="1:1" s="93" customFormat="1" x14ac:dyDescent="0.2">
      <c r="A677" s="157"/>
    </row>
    <row r="678" spans="1:1" s="93" customFormat="1" x14ac:dyDescent="0.2">
      <c r="A678" s="157"/>
    </row>
    <row r="679" spans="1:1" s="93" customFormat="1" x14ac:dyDescent="0.2">
      <c r="A679" s="157"/>
    </row>
    <row r="680" spans="1:1" s="93" customFormat="1" x14ac:dyDescent="0.2">
      <c r="A680" s="157"/>
    </row>
    <row r="681" spans="1:1" s="93" customFormat="1" x14ac:dyDescent="0.2">
      <c r="A681" s="157"/>
    </row>
    <row r="682" spans="1:1" s="93" customFormat="1" x14ac:dyDescent="0.2">
      <c r="A682" s="157"/>
    </row>
    <row r="683" spans="1:1" s="93" customFormat="1" x14ac:dyDescent="0.2">
      <c r="A683" s="157"/>
    </row>
    <row r="684" spans="1:1" s="93" customFormat="1" x14ac:dyDescent="0.2">
      <c r="A684" s="157"/>
    </row>
    <row r="685" spans="1:1" s="93" customFormat="1" x14ac:dyDescent="0.2">
      <c r="A685" s="157"/>
    </row>
    <row r="686" spans="1:1" s="93" customFormat="1" x14ac:dyDescent="0.2">
      <c r="A686" s="157"/>
    </row>
    <row r="687" spans="1:1" s="93" customFormat="1" x14ac:dyDescent="0.2">
      <c r="A687" s="157"/>
    </row>
    <row r="688" spans="1:1" s="93" customFormat="1" x14ac:dyDescent="0.2">
      <c r="A688" s="157"/>
    </row>
    <row r="689" spans="1:1" s="93" customFormat="1" x14ac:dyDescent="0.2">
      <c r="A689" s="157"/>
    </row>
    <row r="690" spans="1:1" s="93" customFormat="1" x14ac:dyDescent="0.2">
      <c r="A690" s="157"/>
    </row>
    <row r="691" spans="1:1" s="93" customFormat="1" x14ac:dyDescent="0.2">
      <c r="A691" s="157"/>
    </row>
    <row r="692" spans="1:1" s="93" customFormat="1" x14ac:dyDescent="0.2">
      <c r="A692" s="157"/>
    </row>
    <row r="693" spans="1:1" s="93" customFormat="1" x14ac:dyDescent="0.2">
      <c r="A693" s="157"/>
    </row>
    <row r="694" spans="1:1" s="93" customFormat="1" x14ac:dyDescent="0.2">
      <c r="A694" s="157"/>
    </row>
    <row r="695" spans="1:1" s="93" customFormat="1" x14ac:dyDescent="0.2">
      <c r="A695" s="157"/>
    </row>
    <row r="696" spans="1:1" s="93" customFormat="1" x14ac:dyDescent="0.2">
      <c r="A696" s="157"/>
    </row>
    <row r="697" spans="1:1" s="93" customFormat="1" x14ac:dyDescent="0.2">
      <c r="A697" s="157"/>
    </row>
    <row r="698" spans="1:1" s="93" customFormat="1" x14ac:dyDescent="0.2">
      <c r="A698" s="157"/>
    </row>
    <row r="699" spans="1:1" s="93" customFormat="1" x14ac:dyDescent="0.2">
      <c r="A699" s="157"/>
    </row>
    <row r="700" spans="1:1" s="93" customFormat="1" x14ac:dyDescent="0.2">
      <c r="A700" s="157"/>
    </row>
    <row r="701" spans="1:1" s="93" customFormat="1" x14ac:dyDescent="0.2">
      <c r="A701" s="157"/>
    </row>
    <row r="702" spans="1:1" s="93" customFormat="1" x14ac:dyDescent="0.2">
      <c r="A702" s="157"/>
    </row>
    <row r="703" spans="1:1" s="93" customFormat="1" x14ac:dyDescent="0.2">
      <c r="A703" s="157"/>
    </row>
    <row r="704" spans="1:1" s="93" customFormat="1" x14ac:dyDescent="0.2">
      <c r="A704" s="157"/>
    </row>
    <row r="705" spans="1:1" s="93" customFormat="1" x14ac:dyDescent="0.2">
      <c r="A705" s="157"/>
    </row>
    <row r="706" spans="1:1" s="93" customFormat="1" x14ac:dyDescent="0.2">
      <c r="A706" s="157"/>
    </row>
    <row r="707" spans="1:1" s="93" customFormat="1" x14ac:dyDescent="0.2">
      <c r="A707" s="157"/>
    </row>
    <row r="708" spans="1:1" s="93" customFormat="1" x14ac:dyDescent="0.2">
      <c r="A708" s="157"/>
    </row>
    <row r="709" spans="1:1" s="93" customFormat="1" x14ac:dyDescent="0.2">
      <c r="A709" s="157"/>
    </row>
    <row r="710" spans="1:1" s="93" customFormat="1" x14ac:dyDescent="0.2">
      <c r="A710" s="157"/>
    </row>
    <row r="711" spans="1:1" s="93" customFormat="1" x14ac:dyDescent="0.2">
      <c r="A711" s="157"/>
    </row>
    <row r="712" spans="1:1" s="93" customFormat="1" x14ac:dyDescent="0.2">
      <c r="A712" s="157"/>
    </row>
    <row r="713" spans="1:1" s="93" customFormat="1" x14ac:dyDescent="0.2">
      <c r="A713" s="157"/>
    </row>
    <row r="714" spans="1:1" s="93" customFormat="1" x14ac:dyDescent="0.2">
      <c r="A714" s="157"/>
    </row>
    <row r="715" spans="1:1" s="93" customFormat="1" x14ac:dyDescent="0.2">
      <c r="A715" s="157"/>
    </row>
    <row r="716" spans="1:1" s="93" customFormat="1" x14ac:dyDescent="0.2">
      <c r="A716" s="157"/>
    </row>
    <row r="717" spans="1:1" s="93" customFormat="1" x14ac:dyDescent="0.2">
      <c r="A717" s="157"/>
    </row>
    <row r="718" spans="1:1" s="93" customFormat="1" x14ac:dyDescent="0.2">
      <c r="A718" s="157"/>
    </row>
    <row r="719" spans="1:1" s="93" customFormat="1" x14ac:dyDescent="0.2">
      <c r="A719" s="157"/>
    </row>
    <row r="720" spans="1:1" s="93" customFormat="1" x14ac:dyDescent="0.2">
      <c r="A720" s="157"/>
    </row>
    <row r="721" spans="1:1" s="93" customFormat="1" x14ac:dyDescent="0.2">
      <c r="A721" s="157"/>
    </row>
    <row r="722" spans="1:1" s="93" customFormat="1" x14ac:dyDescent="0.2">
      <c r="A722" s="157"/>
    </row>
    <row r="723" spans="1:1" s="93" customFormat="1" x14ac:dyDescent="0.2">
      <c r="A723" s="157"/>
    </row>
    <row r="724" spans="1:1" s="93" customFormat="1" x14ac:dyDescent="0.2">
      <c r="A724" s="157"/>
    </row>
    <row r="725" spans="1:1" s="93" customFormat="1" x14ac:dyDescent="0.2">
      <c r="A725" s="157"/>
    </row>
    <row r="726" spans="1:1" s="93" customFormat="1" x14ac:dyDescent="0.2">
      <c r="A726" s="157"/>
    </row>
    <row r="727" spans="1:1" s="93" customFormat="1" x14ac:dyDescent="0.2">
      <c r="A727" s="157"/>
    </row>
    <row r="728" spans="1:1" s="93" customFormat="1" x14ac:dyDescent="0.2">
      <c r="A728" s="157"/>
    </row>
    <row r="729" spans="1:1" s="93" customFormat="1" x14ac:dyDescent="0.2">
      <c r="A729" s="157"/>
    </row>
    <row r="730" spans="1:1" s="93" customFormat="1" x14ac:dyDescent="0.2">
      <c r="A730" s="157"/>
    </row>
    <row r="731" spans="1:1" s="93" customFormat="1" x14ac:dyDescent="0.2">
      <c r="A731" s="157"/>
    </row>
    <row r="732" spans="1:1" s="93" customFormat="1" x14ac:dyDescent="0.2">
      <c r="A732" s="157"/>
    </row>
    <row r="733" spans="1:1" s="93" customFormat="1" x14ac:dyDescent="0.2">
      <c r="A733" s="157"/>
    </row>
    <row r="734" spans="1:1" s="93" customFormat="1" x14ac:dyDescent="0.2">
      <c r="A734" s="157"/>
    </row>
    <row r="735" spans="1:1" s="93" customFormat="1" x14ac:dyDescent="0.2">
      <c r="A735" s="157"/>
    </row>
    <row r="736" spans="1:1" s="93" customFormat="1" x14ac:dyDescent="0.2">
      <c r="A736" s="157"/>
    </row>
    <row r="737" spans="1:1" s="93" customFormat="1" x14ac:dyDescent="0.2">
      <c r="A737" s="157"/>
    </row>
    <row r="738" spans="1:1" s="93" customFormat="1" x14ac:dyDescent="0.2">
      <c r="A738" s="157"/>
    </row>
    <row r="739" spans="1:1" s="93" customFormat="1" x14ac:dyDescent="0.2">
      <c r="A739" s="157"/>
    </row>
    <row r="740" spans="1:1" s="93" customFormat="1" x14ac:dyDescent="0.2">
      <c r="A740" s="157"/>
    </row>
    <row r="741" spans="1:1" s="93" customFormat="1" x14ac:dyDescent="0.2">
      <c r="A741" s="157"/>
    </row>
    <row r="742" spans="1:1" s="93" customFormat="1" x14ac:dyDescent="0.2">
      <c r="A742" s="157"/>
    </row>
    <row r="743" spans="1:1" s="93" customFormat="1" x14ac:dyDescent="0.2">
      <c r="A743" s="157"/>
    </row>
    <row r="744" spans="1:1" s="93" customFormat="1" x14ac:dyDescent="0.2">
      <c r="A744" s="157"/>
    </row>
    <row r="745" spans="1:1" s="93" customFormat="1" x14ac:dyDescent="0.2">
      <c r="A745" s="157"/>
    </row>
    <row r="746" spans="1:1" s="93" customFormat="1" x14ac:dyDescent="0.2">
      <c r="A746" s="157"/>
    </row>
    <row r="747" spans="1:1" s="93" customFormat="1" x14ac:dyDescent="0.2">
      <c r="A747" s="157"/>
    </row>
    <row r="748" spans="1:1" s="93" customFormat="1" x14ac:dyDescent="0.2">
      <c r="A748" s="157"/>
    </row>
    <row r="749" spans="1:1" s="93" customFormat="1" x14ac:dyDescent="0.2">
      <c r="A749" s="157"/>
    </row>
    <row r="750" spans="1:1" s="93" customFormat="1" x14ac:dyDescent="0.2">
      <c r="A750" s="157"/>
    </row>
    <row r="751" spans="1:1" s="93" customFormat="1" x14ac:dyDescent="0.2">
      <c r="A751" s="157"/>
    </row>
    <row r="752" spans="1:1" s="93" customFormat="1" x14ac:dyDescent="0.2">
      <c r="A752" s="157"/>
    </row>
    <row r="753" spans="1:1" s="93" customFormat="1" x14ac:dyDescent="0.2">
      <c r="A753" s="157"/>
    </row>
    <row r="754" spans="1:1" s="93" customFormat="1" x14ac:dyDescent="0.2">
      <c r="A754" s="157"/>
    </row>
    <row r="755" spans="1:1" s="93" customFormat="1" x14ac:dyDescent="0.2">
      <c r="A755" s="157"/>
    </row>
    <row r="756" spans="1:1" s="93" customFormat="1" x14ac:dyDescent="0.2">
      <c r="A756" s="157"/>
    </row>
    <row r="757" spans="1:1" s="93" customFormat="1" x14ac:dyDescent="0.2">
      <c r="A757" s="157"/>
    </row>
    <row r="758" spans="1:1" s="93" customFormat="1" x14ac:dyDescent="0.2">
      <c r="A758" s="157"/>
    </row>
    <row r="759" spans="1:1" s="93" customFormat="1" x14ac:dyDescent="0.2">
      <c r="A759" s="157"/>
    </row>
    <row r="760" spans="1:1" s="93" customFormat="1" x14ac:dyDescent="0.2">
      <c r="A760" s="157"/>
    </row>
    <row r="761" spans="1:1" s="93" customFormat="1" x14ac:dyDescent="0.2">
      <c r="A761" s="157"/>
    </row>
    <row r="762" spans="1:1" s="93" customFormat="1" x14ac:dyDescent="0.2">
      <c r="A762" s="157"/>
    </row>
    <row r="763" spans="1:1" s="93" customFormat="1" x14ac:dyDescent="0.2">
      <c r="A763" s="157"/>
    </row>
    <row r="764" spans="1:1" s="93" customFormat="1" x14ac:dyDescent="0.2">
      <c r="A764" s="157"/>
    </row>
    <row r="765" spans="1:1" s="93" customFormat="1" x14ac:dyDescent="0.2">
      <c r="A765" s="157"/>
    </row>
    <row r="766" spans="1:1" s="93" customFormat="1" x14ac:dyDescent="0.2">
      <c r="A766" s="157"/>
    </row>
    <row r="767" spans="1:1" s="93" customFormat="1" x14ac:dyDescent="0.2">
      <c r="A767" s="157"/>
    </row>
    <row r="768" spans="1:1" s="93" customFormat="1" x14ac:dyDescent="0.2">
      <c r="A768" s="157"/>
    </row>
    <row r="769" spans="1:1" s="93" customFormat="1" x14ac:dyDescent="0.2">
      <c r="A769" s="157"/>
    </row>
    <row r="770" spans="1:1" s="93" customFormat="1" x14ac:dyDescent="0.2">
      <c r="A770" s="157"/>
    </row>
    <row r="771" spans="1:1" s="93" customFormat="1" x14ac:dyDescent="0.2">
      <c r="A771" s="157"/>
    </row>
    <row r="772" spans="1:1" s="93" customFormat="1" x14ac:dyDescent="0.2">
      <c r="A772" s="157"/>
    </row>
    <row r="773" spans="1:1" s="93" customFormat="1" x14ac:dyDescent="0.2">
      <c r="A773" s="157"/>
    </row>
    <row r="774" spans="1:1" s="93" customFormat="1" x14ac:dyDescent="0.2">
      <c r="A774" s="157"/>
    </row>
    <row r="775" spans="1:1" s="93" customFormat="1" x14ac:dyDescent="0.2">
      <c r="A775" s="157"/>
    </row>
    <row r="776" spans="1:1" s="93" customFormat="1" x14ac:dyDescent="0.2">
      <c r="A776" s="157"/>
    </row>
    <row r="777" spans="1:1" s="93" customFormat="1" x14ac:dyDescent="0.2">
      <c r="A777" s="157"/>
    </row>
    <row r="778" spans="1:1" s="93" customFormat="1" x14ac:dyDescent="0.2">
      <c r="A778" s="157"/>
    </row>
    <row r="779" spans="1:1" s="93" customFormat="1" x14ac:dyDescent="0.2">
      <c r="A779" s="157"/>
    </row>
    <row r="780" spans="1:1" s="93" customFormat="1" x14ac:dyDescent="0.2">
      <c r="A780" s="157"/>
    </row>
    <row r="781" spans="1:1" s="93" customFormat="1" x14ac:dyDescent="0.2">
      <c r="A781" s="157"/>
    </row>
    <row r="782" spans="1:1" s="93" customFormat="1" x14ac:dyDescent="0.2">
      <c r="A782" s="157"/>
    </row>
    <row r="783" spans="1:1" s="93" customFormat="1" x14ac:dyDescent="0.2">
      <c r="A783" s="157"/>
    </row>
    <row r="784" spans="1:1" s="93" customFormat="1" x14ac:dyDescent="0.2">
      <c r="A784" s="157"/>
    </row>
    <row r="785" spans="1:1" s="93" customFormat="1" x14ac:dyDescent="0.2">
      <c r="A785" s="157"/>
    </row>
    <row r="786" spans="1:1" s="93" customFormat="1" x14ac:dyDescent="0.2">
      <c r="A786" s="157"/>
    </row>
    <row r="787" spans="1:1" s="93" customFormat="1" x14ac:dyDescent="0.2">
      <c r="A787" s="157"/>
    </row>
    <row r="788" spans="1:1" s="93" customFormat="1" x14ac:dyDescent="0.2">
      <c r="A788" s="157"/>
    </row>
    <row r="789" spans="1:1" s="93" customFormat="1" x14ac:dyDescent="0.2">
      <c r="A789" s="157"/>
    </row>
    <row r="790" spans="1:1" s="93" customFormat="1" x14ac:dyDescent="0.2">
      <c r="A790" s="157"/>
    </row>
    <row r="791" spans="1:1" s="93" customFormat="1" x14ac:dyDescent="0.2">
      <c r="A791" s="157"/>
    </row>
    <row r="792" spans="1:1" s="93" customFormat="1" x14ac:dyDescent="0.2">
      <c r="A792" s="157"/>
    </row>
    <row r="793" spans="1:1" s="93" customFormat="1" x14ac:dyDescent="0.2">
      <c r="A793" s="157"/>
    </row>
    <row r="794" spans="1:1" s="93" customFormat="1" x14ac:dyDescent="0.2">
      <c r="A794" s="157"/>
    </row>
    <row r="795" spans="1:1" s="93" customFormat="1" x14ac:dyDescent="0.2">
      <c r="A795" s="157"/>
    </row>
    <row r="796" spans="1:1" s="93" customFormat="1" x14ac:dyDescent="0.2">
      <c r="A796" s="157"/>
    </row>
    <row r="797" spans="1:1" s="93" customFormat="1" x14ac:dyDescent="0.2">
      <c r="A797" s="157"/>
    </row>
    <row r="798" spans="1:1" s="93" customFormat="1" x14ac:dyDescent="0.2">
      <c r="A798" s="157"/>
    </row>
    <row r="799" spans="1:1" s="93" customFormat="1" x14ac:dyDescent="0.2">
      <c r="A799" s="157"/>
    </row>
    <row r="800" spans="1:1" s="93" customFormat="1" x14ac:dyDescent="0.2">
      <c r="A800" s="157"/>
    </row>
    <row r="801" spans="1:1" s="93" customFormat="1" x14ac:dyDescent="0.2">
      <c r="A801" s="157"/>
    </row>
    <row r="802" spans="1:1" s="93" customFormat="1" x14ac:dyDescent="0.2">
      <c r="A802" s="157"/>
    </row>
    <row r="803" spans="1:1" s="93" customFormat="1" x14ac:dyDescent="0.2">
      <c r="A803" s="157"/>
    </row>
    <row r="804" spans="1:1" s="93" customFormat="1" x14ac:dyDescent="0.2">
      <c r="A804" s="157"/>
    </row>
    <row r="805" spans="1:1" s="93" customFormat="1" x14ac:dyDescent="0.2">
      <c r="A805" s="157"/>
    </row>
    <row r="806" spans="1:1" s="93" customFormat="1" x14ac:dyDescent="0.2">
      <c r="A806" s="157"/>
    </row>
    <row r="807" spans="1:1" s="93" customFormat="1" x14ac:dyDescent="0.2">
      <c r="A807" s="157"/>
    </row>
    <row r="808" spans="1:1" s="93" customFormat="1" x14ac:dyDescent="0.2">
      <c r="A808" s="157"/>
    </row>
    <row r="809" spans="1:1" s="93" customFormat="1" x14ac:dyDescent="0.2">
      <c r="A809" s="157"/>
    </row>
    <row r="810" spans="1:1" s="93" customFormat="1" x14ac:dyDescent="0.2">
      <c r="A810" s="157"/>
    </row>
    <row r="811" spans="1:1" s="93" customFormat="1" x14ac:dyDescent="0.2">
      <c r="A811" s="157"/>
    </row>
    <row r="812" spans="1:1" s="93" customFormat="1" x14ac:dyDescent="0.2">
      <c r="A812" s="157"/>
    </row>
    <row r="813" spans="1:1" s="93" customFormat="1" x14ac:dyDescent="0.2">
      <c r="A813" s="157"/>
    </row>
    <row r="814" spans="1:1" s="93" customFormat="1" x14ac:dyDescent="0.2">
      <c r="A814" s="157"/>
    </row>
    <row r="815" spans="1:1" s="93" customFormat="1" x14ac:dyDescent="0.2">
      <c r="A815" s="157"/>
    </row>
    <row r="816" spans="1:1" s="93" customFormat="1" x14ac:dyDescent="0.2">
      <c r="A816" s="157"/>
    </row>
    <row r="817" spans="1:1" s="93" customFormat="1" x14ac:dyDescent="0.2">
      <c r="A817" s="157"/>
    </row>
    <row r="818" spans="1:1" s="93" customFormat="1" x14ac:dyDescent="0.2">
      <c r="A818" s="157"/>
    </row>
    <row r="819" spans="1:1" s="93" customFormat="1" x14ac:dyDescent="0.2">
      <c r="A819" s="157"/>
    </row>
    <row r="820" spans="1:1" s="93" customFormat="1" x14ac:dyDescent="0.2">
      <c r="A820" s="157"/>
    </row>
    <row r="821" spans="1:1" s="93" customFormat="1" x14ac:dyDescent="0.2">
      <c r="A821" s="157"/>
    </row>
    <row r="822" spans="1:1" s="93" customFormat="1" x14ac:dyDescent="0.2">
      <c r="A822" s="157"/>
    </row>
    <row r="823" spans="1:1" s="93" customFormat="1" x14ac:dyDescent="0.2">
      <c r="A823" s="157"/>
    </row>
    <row r="824" spans="1:1" s="93" customFormat="1" x14ac:dyDescent="0.2">
      <c r="A824" s="157"/>
    </row>
    <row r="825" spans="1:1" s="93" customFormat="1" x14ac:dyDescent="0.2">
      <c r="A825" s="157"/>
    </row>
    <row r="826" spans="1:1" s="93" customFormat="1" x14ac:dyDescent="0.2">
      <c r="A826" s="157"/>
    </row>
    <row r="827" spans="1:1" s="93" customFormat="1" x14ac:dyDescent="0.2">
      <c r="A827" s="157"/>
    </row>
    <row r="828" spans="1:1" s="93" customFormat="1" x14ac:dyDescent="0.2">
      <c r="A828" s="157"/>
    </row>
    <row r="829" spans="1:1" s="93" customFormat="1" x14ac:dyDescent="0.2">
      <c r="A829" s="157"/>
    </row>
    <row r="830" spans="1:1" s="93" customFormat="1" x14ac:dyDescent="0.2">
      <c r="A830" s="157"/>
    </row>
    <row r="831" spans="1:1" s="93" customFormat="1" x14ac:dyDescent="0.2">
      <c r="A831" s="157"/>
    </row>
    <row r="832" spans="1:1" s="93" customFormat="1" x14ac:dyDescent="0.2">
      <c r="A832" s="157"/>
    </row>
    <row r="833" spans="1:1" s="93" customFormat="1" x14ac:dyDescent="0.2">
      <c r="A833" s="157"/>
    </row>
    <row r="834" spans="1:1" s="93" customFormat="1" x14ac:dyDescent="0.2">
      <c r="A834" s="157"/>
    </row>
    <row r="835" spans="1:1" s="93" customFormat="1" x14ac:dyDescent="0.2">
      <c r="A835" s="157"/>
    </row>
    <row r="836" spans="1:1" s="93" customFormat="1" x14ac:dyDescent="0.2">
      <c r="A836" s="157"/>
    </row>
    <row r="837" spans="1:1" s="93" customFormat="1" x14ac:dyDescent="0.2">
      <c r="A837" s="157"/>
    </row>
    <row r="838" spans="1:1" s="93" customFormat="1" x14ac:dyDescent="0.2">
      <c r="A838" s="157"/>
    </row>
    <row r="839" spans="1:1" s="93" customFormat="1" x14ac:dyDescent="0.2">
      <c r="A839" s="157"/>
    </row>
    <row r="840" spans="1:1" s="93" customFormat="1" x14ac:dyDescent="0.2">
      <c r="A840" s="157"/>
    </row>
    <row r="841" spans="1:1" s="93" customFormat="1" x14ac:dyDescent="0.2">
      <c r="A841" s="157"/>
    </row>
    <row r="842" spans="1:1" s="93" customFormat="1" x14ac:dyDescent="0.2">
      <c r="A842" s="157"/>
    </row>
    <row r="843" spans="1:1" s="93" customFormat="1" x14ac:dyDescent="0.2">
      <c r="A843" s="157"/>
    </row>
    <row r="844" spans="1:1" s="93" customFormat="1" x14ac:dyDescent="0.2">
      <c r="A844" s="157"/>
    </row>
    <row r="845" spans="1:1" s="93" customFormat="1" x14ac:dyDescent="0.2">
      <c r="A845" s="157"/>
    </row>
    <row r="846" spans="1:1" s="93" customFormat="1" x14ac:dyDescent="0.2">
      <c r="A846" s="157"/>
    </row>
    <row r="847" spans="1:1" s="93" customFormat="1" x14ac:dyDescent="0.2">
      <c r="A847" s="157"/>
    </row>
    <row r="848" spans="1:1" s="93" customFormat="1" x14ac:dyDescent="0.2">
      <c r="A848" s="157"/>
    </row>
    <row r="849" spans="1:77" s="93" customFormat="1" x14ac:dyDescent="0.2">
      <c r="A849" s="157"/>
    </row>
    <row r="850" spans="1:77" s="93" customFormat="1" x14ac:dyDescent="0.2">
      <c r="A850" s="157"/>
    </row>
    <row r="851" spans="1:77" s="93" customFormat="1" x14ac:dyDescent="0.2">
      <c r="A851" s="157"/>
    </row>
    <row r="852" spans="1:77" s="93" customFormat="1" x14ac:dyDescent="0.2">
      <c r="A852" s="157"/>
      <c r="W852" s="97"/>
    </row>
    <row r="853" spans="1:77" s="93" customFormat="1" x14ac:dyDescent="0.2">
      <c r="A853" s="157"/>
      <c r="W853" s="97"/>
    </row>
    <row r="854" spans="1:77" s="93" customFormat="1" x14ac:dyDescent="0.2">
      <c r="A854" s="157"/>
      <c r="W854" s="97"/>
    </row>
    <row r="855" spans="1:77" s="93" customFormat="1" x14ac:dyDescent="0.2">
      <c r="A855" s="157"/>
      <c r="W855" s="97"/>
    </row>
    <row r="856" spans="1:77" s="93" customFormat="1" x14ac:dyDescent="0.2">
      <c r="A856" s="157"/>
      <c r="W856" s="97"/>
    </row>
    <row r="857" spans="1:77" s="93" customFormat="1" x14ac:dyDescent="0.2">
      <c r="A857" s="157"/>
      <c r="W857" s="97"/>
    </row>
    <row r="858" spans="1:77" s="93" customFormat="1" x14ac:dyDescent="0.2">
      <c r="A858" s="157"/>
      <c r="W858" s="97"/>
    </row>
    <row r="859" spans="1:77" s="93" customFormat="1" x14ac:dyDescent="0.2">
      <c r="A859" s="157"/>
      <c r="W859" s="97"/>
    </row>
    <row r="860" spans="1:77" s="97" customFormat="1" x14ac:dyDescent="0.2">
      <c r="A860" s="157"/>
      <c r="B860" s="93"/>
      <c r="C860" s="93"/>
      <c r="D860" s="93"/>
      <c r="E860" s="93"/>
      <c r="F860" s="93"/>
      <c r="G860" s="93"/>
      <c r="H860" s="93"/>
      <c r="I860" s="93"/>
      <c r="J860" s="93"/>
      <c r="K860" s="93"/>
      <c r="L860" s="93"/>
      <c r="M860" s="93"/>
      <c r="N860" s="93"/>
      <c r="O860" s="93"/>
      <c r="P860" s="93"/>
      <c r="Q860" s="93"/>
      <c r="R860" s="93"/>
      <c r="S860" s="93"/>
      <c r="T860" s="93"/>
      <c r="U860" s="93"/>
      <c r="V860" s="93"/>
      <c r="X860" s="93"/>
      <c r="Y860" s="93"/>
      <c r="Z860" s="93"/>
      <c r="AA860" s="93"/>
      <c r="AB860" s="93"/>
      <c r="AC860" s="93"/>
      <c r="AD860" s="93"/>
      <c r="AE860" s="93"/>
      <c r="AF860" s="93"/>
      <c r="AG860" s="93"/>
      <c r="AH860" s="93"/>
      <c r="AI860" s="93"/>
      <c r="AJ860" s="93"/>
      <c r="AK860" s="93"/>
      <c r="AL860" s="93"/>
      <c r="AM860" s="93"/>
      <c r="AN860" s="93"/>
      <c r="AO860" s="93"/>
      <c r="AP860" s="93"/>
      <c r="AQ860" s="93"/>
      <c r="AR860" s="93"/>
      <c r="AS860" s="93"/>
      <c r="AT860" s="93"/>
      <c r="AU860" s="93"/>
      <c r="AV860" s="93"/>
      <c r="AW860" s="93"/>
      <c r="AX860" s="93"/>
      <c r="AY860" s="93"/>
      <c r="AZ860" s="93"/>
      <c r="BA860" s="93"/>
      <c r="BB860" s="93"/>
      <c r="BC860" s="93"/>
      <c r="BD860" s="93"/>
      <c r="BE860" s="93"/>
      <c r="BF860" s="93"/>
      <c r="BG860" s="93"/>
      <c r="BH860" s="93"/>
      <c r="BI860" s="93"/>
      <c r="BJ860" s="93"/>
      <c r="BK860" s="93"/>
      <c r="BL860" s="93"/>
      <c r="BM860" s="93"/>
      <c r="BN860" s="93"/>
      <c r="BO860" s="93"/>
      <c r="BP860" s="93"/>
      <c r="BQ860" s="93"/>
      <c r="BR860" s="93"/>
      <c r="BS860" s="93"/>
      <c r="BT860" s="93"/>
      <c r="BU860" s="93"/>
      <c r="BV860" s="93"/>
      <c r="BW860" s="93"/>
      <c r="BX860" s="93"/>
      <c r="BY860" s="93"/>
    </row>
    <row r="861" spans="1:77" s="97" customFormat="1" x14ac:dyDescent="0.2">
      <c r="A861" s="157"/>
      <c r="B861" s="93"/>
      <c r="C861" s="93"/>
      <c r="D861" s="93"/>
      <c r="E861" s="93"/>
      <c r="F861" s="93"/>
      <c r="G861" s="93"/>
      <c r="H861" s="93"/>
      <c r="I861" s="93"/>
      <c r="J861" s="93"/>
      <c r="K861" s="93"/>
      <c r="L861" s="93"/>
      <c r="M861" s="93"/>
      <c r="N861" s="93"/>
      <c r="O861" s="93"/>
      <c r="P861" s="93"/>
      <c r="Q861" s="93"/>
      <c r="R861" s="93"/>
      <c r="S861" s="93"/>
      <c r="T861" s="93"/>
      <c r="U861" s="93"/>
      <c r="V861" s="93"/>
      <c r="X861" s="93"/>
      <c r="Y861" s="93"/>
      <c r="Z861" s="93"/>
      <c r="AA861" s="93"/>
      <c r="AB861" s="93"/>
      <c r="AC861" s="93"/>
      <c r="AD861" s="93"/>
      <c r="AE861" s="93"/>
      <c r="AF861" s="93"/>
      <c r="AG861" s="93"/>
      <c r="AH861" s="93"/>
      <c r="AI861" s="93"/>
      <c r="AJ861" s="93"/>
      <c r="AK861" s="93"/>
      <c r="AL861" s="93"/>
      <c r="AM861" s="93"/>
      <c r="AN861" s="93"/>
      <c r="AO861" s="93"/>
      <c r="AP861" s="93"/>
      <c r="AQ861" s="93"/>
      <c r="AR861" s="93"/>
      <c r="AS861" s="93"/>
      <c r="AT861" s="93"/>
      <c r="AU861" s="93"/>
      <c r="AV861" s="93"/>
      <c r="AW861" s="93"/>
      <c r="AX861" s="93"/>
      <c r="AY861" s="93"/>
      <c r="AZ861" s="93"/>
      <c r="BA861" s="93"/>
      <c r="BB861" s="93"/>
      <c r="BC861" s="93"/>
      <c r="BD861" s="93"/>
      <c r="BE861" s="93"/>
      <c r="BF861" s="93"/>
      <c r="BG861" s="93"/>
      <c r="BH861" s="93"/>
      <c r="BI861" s="93"/>
      <c r="BJ861" s="93"/>
      <c r="BK861" s="93"/>
      <c r="BL861" s="93"/>
      <c r="BM861" s="93"/>
      <c r="BN861" s="93"/>
      <c r="BO861" s="93"/>
      <c r="BP861" s="93"/>
      <c r="BQ861" s="93"/>
      <c r="BR861" s="93"/>
      <c r="BS861" s="93"/>
      <c r="BT861" s="93"/>
      <c r="BU861" s="93"/>
      <c r="BV861" s="93"/>
      <c r="BW861" s="93"/>
      <c r="BX861" s="93"/>
      <c r="BY861" s="93"/>
    </row>
    <row r="862" spans="1:77" s="97" customFormat="1" x14ac:dyDescent="0.2">
      <c r="A862" s="157"/>
      <c r="B862" s="93"/>
      <c r="C862" s="93"/>
      <c r="D862" s="93"/>
      <c r="E862" s="93"/>
      <c r="F862" s="93"/>
      <c r="G862" s="93"/>
      <c r="H862" s="93"/>
      <c r="I862" s="93"/>
      <c r="J862" s="93"/>
      <c r="K862" s="93"/>
      <c r="L862" s="93"/>
      <c r="M862" s="93"/>
      <c r="N862" s="93"/>
      <c r="O862" s="93"/>
      <c r="P862" s="93"/>
      <c r="Q862" s="93"/>
      <c r="R862" s="93"/>
      <c r="S862" s="93"/>
      <c r="T862" s="93"/>
      <c r="U862" s="93"/>
      <c r="V862" s="93"/>
      <c r="X862" s="93"/>
      <c r="Y862" s="93"/>
      <c r="Z862" s="93"/>
      <c r="AA862" s="93"/>
      <c r="AB862" s="93"/>
      <c r="AC862" s="93"/>
      <c r="AD862" s="93"/>
      <c r="AE862" s="93"/>
      <c r="AF862" s="93"/>
      <c r="AG862" s="93"/>
      <c r="AH862" s="93"/>
      <c r="AI862" s="93"/>
      <c r="AJ862" s="93"/>
      <c r="AK862" s="93"/>
      <c r="AL862" s="93"/>
      <c r="AM862" s="93"/>
      <c r="AN862" s="93"/>
      <c r="AO862" s="93"/>
      <c r="AP862" s="93"/>
      <c r="AQ862" s="93"/>
      <c r="AR862" s="93"/>
      <c r="AS862" s="93"/>
      <c r="AT862" s="93"/>
      <c r="AU862" s="93"/>
      <c r="AV862" s="93"/>
      <c r="AW862" s="93"/>
      <c r="AX862" s="93"/>
      <c r="AY862" s="93"/>
      <c r="AZ862" s="93"/>
      <c r="BA862" s="93"/>
      <c r="BB862" s="93"/>
      <c r="BC862" s="93"/>
      <c r="BD862" s="93"/>
      <c r="BE862" s="93"/>
      <c r="BF862" s="93"/>
      <c r="BG862" s="93"/>
      <c r="BH862" s="93"/>
      <c r="BI862" s="93"/>
      <c r="BJ862" s="93"/>
      <c r="BK862" s="93"/>
      <c r="BL862" s="93"/>
      <c r="BM862" s="93"/>
      <c r="BN862" s="93"/>
      <c r="BO862" s="93"/>
      <c r="BP862" s="93"/>
      <c r="BQ862" s="93"/>
      <c r="BR862" s="93"/>
      <c r="BS862" s="93"/>
      <c r="BT862" s="93"/>
      <c r="BU862" s="93"/>
      <c r="BV862" s="93"/>
      <c r="BW862" s="93"/>
      <c r="BX862" s="93"/>
      <c r="BY862" s="93"/>
    </row>
    <row r="863" spans="1:77" s="97" customFormat="1" x14ac:dyDescent="0.2">
      <c r="A863" s="157"/>
      <c r="B863" s="93"/>
      <c r="C863" s="93"/>
      <c r="D863" s="93"/>
      <c r="E863" s="93"/>
      <c r="F863" s="93"/>
      <c r="G863" s="93"/>
      <c r="H863" s="93"/>
      <c r="I863" s="93"/>
      <c r="J863" s="93"/>
      <c r="K863" s="93"/>
      <c r="L863" s="93"/>
      <c r="M863" s="93"/>
      <c r="N863" s="93"/>
      <c r="O863" s="93"/>
      <c r="P863" s="93"/>
      <c r="Q863" s="93"/>
      <c r="R863" s="93"/>
      <c r="S863" s="93"/>
      <c r="T863" s="93"/>
      <c r="U863" s="93"/>
      <c r="V863" s="93"/>
      <c r="X863" s="93"/>
      <c r="Y863" s="93"/>
      <c r="Z863" s="93"/>
      <c r="AA863" s="93"/>
      <c r="AB863" s="93"/>
      <c r="AC863" s="93"/>
      <c r="AD863" s="93"/>
      <c r="AE863" s="93"/>
      <c r="AF863" s="93"/>
      <c r="AG863" s="93"/>
      <c r="AH863" s="93"/>
      <c r="AI863" s="93"/>
      <c r="AJ863" s="93"/>
      <c r="AK863" s="93"/>
      <c r="AL863" s="93"/>
      <c r="AM863" s="93"/>
      <c r="AN863" s="93"/>
      <c r="AO863" s="93"/>
      <c r="AP863" s="93"/>
      <c r="AQ863" s="93"/>
      <c r="AR863" s="93"/>
      <c r="AS863" s="93"/>
      <c r="AT863" s="93"/>
      <c r="AU863" s="93"/>
      <c r="AV863" s="93"/>
      <c r="AW863" s="93"/>
      <c r="AX863" s="93"/>
      <c r="AY863" s="93"/>
      <c r="AZ863" s="93"/>
      <c r="BA863" s="93"/>
      <c r="BB863" s="93"/>
      <c r="BC863" s="93"/>
      <c r="BD863" s="93"/>
      <c r="BE863" s="93"/>
      <c r="BF863" s="93"/>
      <c r="BG863" s="93"/>
      <c r="BH863" s="93"/>
      <c r="BI863" s="93"/>
      <c r="BJ863" s="93"/>
      <c r="BK863" s="93"/>
      <c r="BL863" s="93"/>
      <c r="BM863" s="93"/>
      <c r="BN863" s="93"/>
      <c r="BO863" s="93"/>
      <c r="BP863" s="93"/>
      <c r="BQ863" s="93"/>
      <c r="BR863" s="93"/>
      <c r="BS863" s="93"/>
      <c r="BT863" s="93"/>
      <c r="BU863" s="93"/>
      <c r="BV863" s="93"/>
      <c r="BW863" s="93"/>
      <c r="BX863" s="93"/>
      <c r="BY863" s="93"/>
    </row>
    <row r="864" spans="1:77" s="97" customFormat="1" x14ac:dyDescent="0.2">
      <c r="A864" s="157"/>
      <c r="B864" s="93"/>
      <c r="C864" s="93"/>
      <c r="D864" s="93"/>
      <c r="E864" s="93"/>
      <c r="F864" s="93"/>
      <c r="G864" s="93"/>
      <c r="H864" s="93"/>
      <c r="I864" s="93"/>
      <c r="J864" s="93"/>
      <c r="K864" s="93"/>
      <c r="L864" s="93"/>
      <c r="M864" s="93"/>
      <c r="N864" s="93"/>
      <c r="O864" s="93"/>
      <c r="P864" s="93"/>
      <c r="Q864" s="93"/>
      <c r="R864" s="93"/>
      <c r="S864" s="93"/>
      <c r="T864" s="93"/>
      <c r="U864" s="93"/>
      <c r="V864" s="93"/>
      <c r="X864" s="93"/>
      <c r="Y864" s="93"/>
      <c r="Z864" s="93"/>
      <c r="AA864" s="93"/>
      <c r="AB864" s="93"/>
      <c r="AC864" s="93"/>
      <c r="AD864" s="93"/>
      <c r="AE864" s="93"/>
      <c r="AF864" s="93"/>
      <c r="AG864" s="93"/>
      <c r="AH864" s="93"/>
      <c r="AI864" s="93"/>
      <c r="AJ864" s="93"/>
      <c r="AK864" s="93"/>
      <c r="AL864" s="93"/>
      <c r="AM864" s="93"/>
      <c r="AN864" s="93"/>
      <c r="AO864" s="93"/>
      <c r="AP864" s="93"/>
      <c r="AQ864" s="93"/>
      <c r="AR864" s="93"/>
      <c r="AS864" s="93"/>
      <c r="AT864" s="93"/>
      <c r="AU864" s="93"/>
      <c r="AV864" s="93"/>
      <c r="AW864" s="93"/>
      <c r="AX864" s="93"/>
      <c r="AY864" s="93"/>
      <c r="AZ864" s="93"/>
      <c r="BA864" s="93"/>
      <c r="BB864" s="93"/>
      <c r="BC864" s="93"/>
      <c r="BD864" s="93"/>
      <c r="BE864" s="93"/>
      <c r="BF864" s="93"/>
      <c r="BG864" s="93"/>
      <c r="BH864" s="93"/>
      <c r="BI864" s="93"/>
      <c r="BJ864" s="93"/>
      <c r="BK864" s="93"/>
      <c r="BL864" s="93"/>
      <c r="BM864" s="93"/>
      <c r="BN864" s="93"/>
      <c r="BO864" s="93"/>
      <c r="BP864" s="93"/>
      <c r="BQ864" s="93"/>
      <c r="BR864" s="93"/>
      <c r="BS864" s="93"/>
      <c r="BT864" s="93"/>
      <c r="BU864" s="93"/>
      <c r="BV864" s="93"/>
      <c r="BW864" s="93"/>
      <c r="BX864" s="93"/>
      <c r="BY864" s="93"/>
    </row>
    <row r="865" spans="1:77" s="97" customFormat="1" x14ac:dyDescent="0.2">
      <c r="A865" s="157"/>
      <c r="B865" s="93"/>
      <c r="C865" s="93"/>
      <c r="D865" s="93"/>
      <c r="E865" s="93"/>
      <c r="F865" s="93"/>
      <c r="G865" s="93"/>
      <c r="H865" s="93"/>
      <c r="I865" s="93"/>
      <c r="J865" s="93"/>
      <c r="K865" s="93"/>
      <c r="L865" s="93"/>
      <c r="M865" s="93"/>
      <c r="N865" s="93"/>
      <c r="O865" s="93"/>
      <c r="P865" s="93"/>
      <c r="Q865" s="93"/>
      <c r="R865" s="93"/>
      <c r="S865" s="93"/>
      <c r="T865" s="93"/>
      <c r="U865" s="93"/>
      <c r="V865" s="93"/>
      <c r="X865" s="93"/>
      <c r="Y865" s="93"/>
      <c r="Z865" s="93"/>
      <c r="AA865" s="93"/>
      <c r="AB865" s="93"/>
      <c r="AC865" s="93"/>
      <c r="AD865" s="93"/>
      <c r="AE865" s="93"/>
      <c r="AF865" s="93"/>
      <c r="AG865" s="93"/>
      <c r="AH865" s="93"/>
      <c r="AI865" s="93"/>
      <c r="AJ865" s="93"/>
      <c r="AK865" s="93"/>
      <c r="AL865" s="93"/>
      <c r="AM865" s="93"/>
      <c r="AN865" s="93"/>
      <c r="AO865" s="93"/>
      <c r="AP865" s="93"/>
      <c r="AQ865" s="93"/>
      <c r="AR865" s="93"/>
      <c r="AS865" s="93"/>
      <c r="AT865" s="93"/>
      <c r="AU865" s="93"/>
      <c r="AV865" s="93"/>
      <c r="AW865" s="93"/>
      <c r="AX865" s="93"/>
      <c r="AY865" s="93"/>
      <c r="AZ865" s="93"/>
      <c r="BA865" s="93"/>
      <c r="BB865" s="93"/>
      <c r="BC865" s="93"/>
      <c r="BD865" s="93"/>
      <c r="BE865" s="93"/>
      <c r="BF865" s="93"/>
      <c r="BG865" s="93"/>
      <c r="BH865" s="93"/>
      <c r="BI865" s="93"/>
      <c r="BJ865" s="93"/>
      <c r="BK865" s="93"/>
      <c r="BL865" s="93"/>
      <c r="BM865" s="93"/>
      <c r="BN865" s="93"/>
      <c r="BO865" s="93"/>
      <c r="BP865" s="93"/>
      <c r="BQ865" s="93"/>
      <c r="BR865" s="93"/>
      <c r="BS865" s="93"/>
      <c r="BT865" s="93"/>
      <c r="BU865" s="93"/>
      <c r="BV865" s="93"/>
      <c r="BW865" s="93"/>
      <c r="BX865" s="93"/>
      <c r="BY865" s="93"/>
    </row>
    <row r="866" spans="1:77" s="97" customFormat="1" x14ac:dyDescent="0.2">
      <c r="A866" s="157"/>
      <c r="B866" s="93"/>
      <c r="C866" s="93"/>
      <c r="D866" s="93"/>
      <c r="E866" s="93"/>
      <c r="F866" s="93"/>
      <c r="G866" s="93"/>
      <c r="H866" s="93"/>
      <c r="I866" s="93"/>
      <c r="J866" s="93"/>
      <c r="K866" s="93"/>
      <c r="L866" s="93"/>
      <c r="M866" s="93"/>
      <c r="N866" s="93"/>
      <c r="O866" s="93"/>
      <c r="P866" s="93"/>
      <c r="Q866" s="93"/>
      <c r="R866" s="93"/>
      <c r="S866" s="93"/>
      <c r="T866" s="93"/>
      <c r="U866" s="93"/>
      <c r="V866" s="93"/>
      <c r="X866" s="93"/>
      <c r="Y866" s="93"/>
      <c r="Z866" s="93"/>
      <c r="AA866" s="93"/>
      <c r="AB866" s="93"/>
      <c r="AC866" s="93"/>
      <c r="AD866" s="93"/>
      <c r="AE866" s="93"/>
      <c r="AF866" s="93"/>
      <c r="AG866" s="93"/>
      <c r="AH866" s="93"/>
      <c r="AI866" s="93"/>
      <c r="AJ866" s="93"/>
      <c r="AK866" s="93"/>
      <c r="AL866" s="93"/>
      <c r="AM866" s="93"/>
      <c r="AN866" s="93"/>
      <c r="AO866" s="93"/>
      <c r="AP866" s="93"/>
      <c r="AQ866" s="93"/>
      <c r="AR866" s="93"/>
      <c r="AS866" s="93"/>
      <c r="AT866" s="93"/>
      <c r="AU866" s="93"/>
      <c r="AV866" s="93"/>
      <c r="AW866" s="93"/>
      <c r="AX866" s="93"/>
      <c r="AY866" s="93"/>
      <c r="AZ866" s="93"/>
      <c r="BA866" s="93"/>
      <c r="BB866" s="93"/>
      <c r="BC866" s="93"/>
      <c r="BD866" s="93"/>
      <c r="BE866" s="93"/>
      <c r="BF866" s="93"/>
      <c r="BG866" s="93"/>
      <c r="BH866" s="93"/>
      <c r="BI866" s="93"/>
      <c r="BJ866" s="93"/>
      <c r="BK866" s="93"/>
      <c r="BL866" s="93"/>
      <c r="BM866" s="93"/>
      <c r="BN866" s="93"/>
      <c r="BO866" s="93"/>
      <c r="BP866" s="93"/>
      <c r="BQ866" s="93"/>
      <c r="BR866" s="93"/>
      <c r="BS866" s="93"/>
      <c r="BT866" s="93"/>
      <c r="BU866" s="93"/>
      <c r="BV866" s="93"/>
      <c r="BW866" s="93"/>
      <c r="BX866" s="93"/>
      <c r="BY866" s="93"/>
    </row>
    <row r="867" spans="1:77" s="97" customFormat="1" x14ac:dyDescent="0.2">
      <c r="A867" s="157"/>
      <c r="B867" s="93"/>
      <c r="C867" s="93"/>
      <c r="D867" s="93"/>
      <c r="E867" s="93"/>
      <c r="F867" s="93"/>
      <c r="G867" s="93"/>
      <c r="H867" s="93"/>
      <c r="I867" s="93"/>
      <c r="J867" s="93"/>
      <c r="K867" s="93"/>
      <c r="L867" s="93"/>
      <c r="M867" s="93"/>
      <c r="N867" s="93"/>
      <c r="O867" s="93"/>
      <c r="P867" s="93"/>
      <c r="Q867" s="93"/>
      <c r="R867" s="93"/>
      <c r="S867" s="93"/>
      <c r="T867" s="93"/>
      <c r="U867" s="93"/>
      <c r="V867" s="93"/>
      <c r="X867" s="93"/>
      <c r="Y867" s="93"/>
      <c r="Z867" s="93"/>
      <c r="AA867" s="93"/>
      <c r="AB867" s="93"/>
      <c r="AC867" s="93"/>
      <c r="AD867" s="93"/>
      <c r="AE867" s="93"/>
      <c r="AF867" s="93"/>
      <c r="AG867" s="93"/>
      <c r="AH867" s="93"/>
      <c r="AI867" s="93"/>
      <c r="AJ867" s="93"/>
      <c r="AK867" s="93"/>
      <c r="AL867" s="93"/>
      <c r="AM867" s="93"/>
      <c r="AN867" s="93"/>
      <c r="AO867" s="93"/>
      <c r="AP867" s="93"/>
      <c r="AQ867" s="93"/>
      <c r="AR867" s="93"/>
      <c r="AS867" s="93"/>
      <c r="AT867" s="93"/>
      <c r="AU867" s="93"/>
      <c r="AV867" s="93"/>
      <c r="AW867" s="93"/>
      <c r="AX867" s="93"/>
      <c r="AY867" s="93"/>
      <c r="AZ867" s="93"/>
      <c r="BA867" s="93"/>
      <c r="BB867" s="93"/>
      <c r="BC867" s="93"/>
      <c r="BD867" s="93"/>
      <c r="BE867" s="93"/>
      <c r="BF867" s="93"/>
      <c r="BG867" s="93"/>
      <c r="BH867" s="93"/>
      <c r="BI867" s="93"/>
      <c r="BJ867" s="93"/>
      <c r="BK867" s="93"/>
      <c r="BL867" s="93"/>
      <c r="BM867" s="93"/>
      <c r="BN867" s="93"/>
      <c r="BO867" s="93"/>
      <c r="BP867" s="93"/>
      <c r="BQ867" s="93"/>
      <c r="BR867" s="93"/>
      <c r="BS867" s="93"/>
      <c r="BT867" s="93"/>
      <c r="BU867" s="93"/>
      <c r="BV867" s="93"/>
      <c r="BW867" s="93"/>
      <c r="BX867" s="93"/>
      <c r="BY867" s="93"/>
    </row>
    <row r="868" spans="1:77" s="97" customFormat="1" x14ac:dyDescent="0.2">
      <c r="A868" s="157"/>
      <c r="B868" s="93"/>
      <c r="C868" s="93"/>
      <c r="D868" s="93"/>
      <c r="E868" s="93"/>
      <c r="F868" s="93"/>
      <c r="G868" s="93"/>
      <c r="H868" s="93"/>
      <c r="I868" s="93"/>
      <c r="J868" s="93"/>
      <c r="K868" s="93"/>
      <c r="L868" s="93"/>
      <c r="M868" s="93"/>
      <c r="N868" s="93"/>
      <c r="O868" s="93"/>
      <c r="P868" s="93"/>
      <c r="Q868" s="93"/>
      <c r="R868" s="93"/>
      <c r="S868" s="93"/>
      <c r="T868" s="93"/>
      <c r="U868" s="93"/>
      <c r="V868" s="93"/>
      <c r="X868" s="93"/>
      <c r="Y868" s="93"/>
      <c r="Z868" s="93"/>
      <c r="AA868" s="93"/>
      <c r="AB868" s="93"/>
      <c r="AC868" s="93"/>
      <c r="AD868" s="93"/>
      <c r="AE868" s="93"/>
      <c r="AF868" s="93"/>
      <c r="AG868" s="93"/>
      <c r="AH868" s="93"/>
      <c r="AI868" s="93"/>
      <c r="AJ868" s="93"/>
      <c r="AK868" s="93"/>
      <c r="AL868" s="93"/>
      <c r="AM868" s="93"/>
      <c r="AN868" s="93"/>
      <c r="AO868" s="93"/>
      <c r="AP868" s="93"/>
      <c r="AQ868" s="93"/>
      <c r="AR868" s="93"/>
      <c r="AS868" s="93"/>
      <c r="AT868" s="93"/>
      <c r="AU868" s="93"/>
      <c r="AV868" s="93"/>
      <c r="AW868" s="93"/>
      <c r="AX868" s="93"/>
      <c r="AY868" s="93"/>
      <c r="AZ868" s="93"/>
      <c r="BA868" s="93"/>
      <c r="BB868" s="93"/>
      <c r="BC868" s="93"/>
      <c r="BD868" s="93"/>
      <c r="BE868" s="93"/>
      <c r="BF868" s="93"/>
      <c r="BG868" s="93"/>
      <c r="BH868" s="93"/>
      <c r="BI868" s="93"/>
      <c r="BJ868" s="93"/>
      <c r="BK868" s="93"/>
      <c r="BL868" s="93"/>
      <c r="BM868" s="93"/>
      <c r="BN868" s="93"/>
      <c r="BO868" s="93"/>
      <c r="BP868" s="93"/>
      <c r="BQ868" s="93"/>
      <c r="BR868" s="93"/>
      <c r="BS868" s="93"/>
      <c r="BT868" s="93"/>
      <c r="BU868" s="93"/>
      <c r="BV868" s="93"/>
      <c r="BW868" s="93"/>
      <c r="BX868" s="93"/>
      <c r="BY868" s="93"/>
    </row>
    <row r="869" spans="1:77" s="97" customFormat="1" x14ac:dyDescent="0.2">
      <c r="A869" s="157"/>
      <c r="B869" s="93"/>
      <c r="C869" s="93"/>
      <c r="D869" s="93"/>
      <c r="E869" s="93"/>
      <c r="F869" s="93"/>
      <c r="G869" s="93"/>
      <c r="H869" s="93"/>
      <c r="I869" s="93"/>
      <c r="J869" s="93"/>
      <c r="K869" s="93"/>
      <c r="L869" s="93"/>
      <c r="M869" s="93"/>
      <c r="N869" s="93"/>
      <c r="O869" s="93"/>
      <c r="P869" s="93"/>
      <c r="Q869" s="93"/>
      <c r="R869" s="93"/>
      <c r="S869" s="93"/>
      <c r="T869" s="93"/>
      <c r="U869" s="93"/>
      <c r="V869" s="93"/>
      <c r="X869" s="93"/>
      <c r="Y869" s="93"/>
      <c r="Z869" s="93"/>
      <c r="AA869" s="93"/>
      <c r="AB869" s="93"/>
      <c r="AC869" s="93"/>
      <c r="AD869" s="93"/>
      <c r="AE869" s="93"/>
      <c r="AF869" s="93"/>
      <c r="AG869" s="93"/>
      <c r="AH869" s="93"/>
      <c r="AI869" s="93"/>
      <c r="AJ869" s="93"/>
      <c r="AK869" s="93"/>
      <c r="AL869" s="93"/>
      <c r="AM869" s="93"/>
      <c r="AN869" s="93"/>
      <c r="AO869" s="93"/>
      <c r="AP869" s="93"/>
      <c r="AQ869" s="93"/>
      <c r="AR869" s="93"/>
      <c r="AS869" s="93"/>
      <c r="AT869" s="93"/>
      <c r="AU869" s="93"/>
      <c r="AV869" s="93"/>
      <c r="AW869" s="93"/>
      <c r="AX869" s="93"/>
      <c r="AY869" s="93"/>
      <c r="AZ869" s="93"/>
      <c r="BA869" s="93"/>
      <c r="BB869" s="93"/>
      <c r="BC869" s="93"/>
      <c r="BD869" s="93"/>
      <c r="BE869" s="93"/>
      <c r="BF869" s="93"/>
      <c r="BG869" s="93"/>
      <c r="BH869" s="93"/>
      <c r="BI869" s="93"/>
      <c r="BJ869" s="93"/>
      <c r="BK869" s="93"/>
      <c r="BL869" s="93"/>
      <c r="BM869" s="93"/>
      <c r="BN869" s="93"/>
      <c r="BO869" s="93"/>
      <c r="BP869" s="93"/>
      <c r="BQ869" s="93"/>
      <c r="BR869" s="93"/>
      <c r="BS869" s="93"/>
      <c r="BT869" s="93"/>
      <c r="BU869" s="93"/>
      <c r="BV869" s="93"/>
      <c r="BW869" s="93"/>
      <c r="BX869" s="93"/>
      <c r="BY869" s="93"/>
    </row>
    <row r="870" spans="1:77" s="97" customFormat="1" x14ac:dyDescent="0.2">
      <c r="A870" s="157"/>
      <c r="B870" s="93"/>
      <c r="C870" s="93"/>
      <c r="D870" s="93"/>
      <c r="E870" s="93"/>
      <c r="F870" s="93"/>
      <c r="G870" s="93"/>
      <c r="H870" s="93"/>
      <c r="I870" s="93"/>
      <c r="J870" s="93"/>
      <c r="K870" s="93"/>
      <c r="L870" s="93"/>
      <c r="M870" s="93"/>
      <c r="N870" s="93"/>
      <c r="O870" s="93"/>
      <c r="P870" s="93"/>
      <c r="Q870" s="93"/>
      <c r="R870" s="93"/>
      <c r="S870" s="93"/>
      <c r="T870" s="93"/>
      <c r="U870" s="93"/>
      <c r="V870" s="93"/>
      <c r="X870" s="93"/>
      <c r="Y870" s="93"/>
      <c r="Z870" s="93"/>
      <c r="AA870" s="93"/>
      <c r="AB870" s="93"/>
      <c r="AC870" s="93"/>
      <c r="AD870" s="93"/>
      <c r="AE870" s="93"/>
      <c r="AF870" s="93"/>
      <c r="AG870" s="93"/>
      <c r="AH870" s="93"/>
      <c r="AI870" s="93"/>
      <c r="AJ870" s="93"/>
      <c r="AK870" s="93"/>
      <c r="AL870" s="93"/>
      <c r="AM870" s="93"/>
      <c r="AN870" s="93"/>
      <c r="AO870" s="93"/>
      <c r="AP870" s="93"/>
      <c r="AQ870" s="93"/>
      <c r="AR870" s="93"/>
      <c r="AS870" s="93"/>
      <c r="AT870" s="93"/>
      <c r="AU870" s="93"/>
      <c r="AV870" s="93"/>
      <c r="AW870" s="93"/>
      <c r="AX870" s="93"/>
      <c r="AY870" s="93"/>
      <c r="AZ870" s="93"/>
      <c r="BA870" s="93"/>
      <c r="BB870" s="93"/>
      <c r="BC870" s="93"/>
      <c r="BD870" s="93"/>
      <c r="BE870" s="93"/>
      <c r="BF870" s="93"/>
      <c r="BG870" s="93"/>
      <c r="BH870" s="93"/>
      <c r="BI870" s="93"/>
      <c r="BJ870" s="93"/>
      <c r="BK870" s="93"/>
      <c r="BL870" s="93"/>
      <c r="BM870" s="93"/>
      <c r="BN870" s="93"/>
      <c r="BO870" s="93"/>
      <c r="BP870" s="93"/>
      <c r="BQ870" s="93"/>
      <c r="BR870" s="93"/>
      <c r="BS870" s="93"/>
      <c r="BT870" s="93"/>
      <c r="BU870" s="93"/>
      <c r="BV870" s="93"/>
      <c r="BW870" s="93"/>
      <c r="BX870" s="93"/>
      <c r="BY870" s="93"/>
    </row>
    <row r="871" spans="1:77" s="97" customFormat="1" x14ac:dyDescent="0.2">
      <c r="A871" s="157"/>
      <c r="B871" s="93"/>
      <c r="C871" s="93"/>
      <c r="D871" s="93"/>
      <c r="E871" s="93"/>
      <c r="F871" s="93"/>
      <c r="G871" s="93"/>
      <c r="H871" s="93"/>
      <c r="I871" s="93"/>
      <c r="J871" s="93"/>
      <c r="K871" s="93"/>
      <c r="L871" s="93"/>
      <c r="M871" s="93"/>
      <c r="N871" s="93"/>
      <c r="O871" s="93"/>
      <c r="P871" s="93"/>
      <c r="Q871" s="93"/>
      <c r="R871" s="93"/>
      <c r="S871" s="93"/>
      <c r="T871" s="93"/>
      <c r="U871" s="93"/>
      <c r="V871" s="93"/>
      <c r="X871" s="93"/>
      <c r="Y871" s="93"/>
      <c r="Z871" s="93"/>
      <c r="AA871" s="93"/>
      <c r="AB871" s="93"/>
      <c r="AC871" s="93"/>
      <c r="AD871" s="93"/>
      <c r="AE871" s="93"/>
      <c r="AF871" s="93"/>
      <c r="AG871" s="93"/>
      <c r="AH871" s="93"/>
      <c r="AI871" s="93"/>
      <c r="AJ871" s="93"/>
      <c r="AK871" s="93"/>
      <c r="AL871" s="93"/>
      <c r="AM871" s="93"/>
      <c r="AN871" s="93"/>
      <c r="AO871" s="93"/>
      <c r="AP871" s="93"/>
      <c r="AQ871" s="93"/>
      <c r="AR871" s="93"/>
      <c r="AS871" s="93"/>
      <c r="AT871" s="93"/>
      <c r="AU871" s="93"/>
      <c r="AV871" s="93"/>
      <c r="AW871" s="93"/>
      <c r="AX871" s="93"/>
      <c r="AY871" s="93"/>
      <c r="AZ871" s="93"/>
      <c r="BA871" s="93"/>
      <c r="BB871" s="93"/>
      <c r="BC871" s="93"/>
      <c r="BD871" s="93"/>
      <c r="BE871" s="93"/>
      <c r="BF871" s="93"/>
      <c r="BG871" s="93"/>
      <c r="BH871" s="93"/>
      <c r="BI871" s="93"/>
      <c r="BJ871" s="93"/>
      <c r="BK871" s="93"/>
      <c r="BL871" s="93"/>
      <c r="BM871" s="93"/>
      <c r="BN871" s="93"/>
      <c r="BO871" s="93"/>
      <c r="BP871" s="93"/>
      <c r="BQ871" s="93"/>
      <c r="BR871" s="93"/>
      <c r="BS871" s="93"/>
      <c r="BT871" s="93"/>
      <c r="BU871" s="93"/>
      <c r="BV871" s="93"/>
      <c r="BW871" s="93"/>
      <c r="BX871" s="93"/>
      <c r="BY871" s="93"/>
    </row>
    <row r="872" spans="1:77" s="97" customFormat="1" x14ac:dyDescent="0.2">
      <c r="A872" s="157"/>
      <c r="B872" s="93"/>
      <c r="C872" s="93"/>
      <c r="D872" s="93"/>
      <c r="E872" s="93"/>
      <c r="F872" s="93"/>
      <c r="G872" s="93"/>
      <c r="H872" s="93"/>
      <c r="I872" s="93"/>
      <c r="J872" s="93"/>
      <c r="K872" s="93"/>
      <c r="L872" s="93"/>
      <c r="M872" s="93"/>
      <c r="N872" s="93"/>
      <c r="O872" s="93"/>
      <c r="P872" s="93"/>
      <c r="Q872" s="93"/>
      <c r="R872" s="93"/>
      <c r="S872" s="93"/>
      <c r="T872" s="93"/>
      <c r="U872" s="93"/>
      <c r="V872" s="93"/>
      <c r="X872" s="93"/>
      <c r="Y872" s="93"/>
      <c r="Z872" s="93"/>
      <c r="AA872" s="93"/>
      <c r="AB872" s="93"/>
      <c r="AC872" s="93"/>
      <c r="AD872" s="93"/>
      <c r="AE872" s="93"/>
      <c r="AF872" s="93"/>
      <c r="AG872" s="93"/>
      <c r="AH872" s="93"/>
      <c r="AI872" s="93"/>
      <c r="AJ872" s="93"/>
      <c r="AK872" s="93"/>
      <c r="AL872" s="93"/>
      <c r="AM872" s="93"/>
      <c r="AN872" s="93"/>
      <c r="AO872" s="93"/>
      <c r="AP872" s="93"/>
      <c r="AQ872" s="93"/>
      <c r="AR872" s="93"/>
      <c r="AS872" s="93"/>
      <c r="AT872" s="93"/>
      <c r="AU872" s="93"/>
      <c r="AV872" s="93"/>
      <c r="AW872" s="93"/>
      <c r="AX872" s="93"/>
      <c r="AY872" s="93"/>
      <c r="AZ872" s="93"/>
      <c r="BA872" s="93"/>
      <c r="BB872" s="93"/>
      <c r="BC872" s="93"/>
      <c r="BD872" s="93"/>
      <c r="BE872" s="93"/>
      <c r="BF872" s="93"/>
      <c r="BG872" s="93"/>
      <c r="BH872" s="93"/>
      <c r="BI872" s="93"/>
      <c r="BJ872" s="93"/>
      <c r="BK872" s="93"/>
      <c r="BL872" s="93"/>
      <c r="BM872" s="93"/>
      <c r="BN872" s="93"/>
      <c r="BO872" s="93"/>
      <c r="BP872" s="93"/>
      <c r="BQ872" s="93"/>
      <c r="BR872" s="93"/>
      <c r="BS872" s="93"/>
      <c r="BT872" s="93"/>
      <c r="BU872" s="93"/>
      <c r="BV872" s="93"/>
      <c r="BW872" s="93"/>
      <c r="BX872" s="93"/>
      <c r="BY872" s="93"/>
    </row>
    <row r="873" spans="1:77" s="97" customFormat="1" x14ac:dyDescent="0.2">
      <c r="A873" s="157"/>
      <c r="B873" s="93"/>
      <c r="C873" s="93"/>
      <c r="D873" s="93"/>
      <c r="E873" s="93"/>
      <c r="F873" s="93"/>
      <c r="G873" s="93"/>
      <c r="H873" s="93"/>
      <c r="I873" s="93"/>
      <c r="J873" s="93"/>
      <c r="K873" s="93"/>
      <c r="L873" s="93"/>
      <c r="M873" s="93"/>
      <c r="N873" s="93"/>
      <c r="O873" s="93"/>
      <c r="P873" s="93"/>
      <c r="Q873" s="93"/>
      <c r="R873" s="93"/>
      <c r="S873" s="93"/>
      <c r="T873" s="93"/>
      <c r="U873" s="93"/>
      <c r="V873" s="93"/>
      <c r="X873" s="93"/>
      <c r="Y873" s="93"/>
      <c r="Z873" s="93"/>
      <c r="AA873" s="93"/>
      <c r="AB873" s="93"/>
      <c r="AC873" s="93"/>
      <c r="AD873" s="93"/>
      <c r="AE873" s="93"/>
      <c r="AF873" s="93"/>
      <c r="AG873" s="93"/>
      <c r="AH873" s="93"/>
      <c r="AI873" s="93"/>
      <c r="AJ873" s="93"/>
      <c r="AK873" s="93"/>
      <c r="AL873" s="93"/>
      <c r="AM873" s="93"/>
      <c r="AN873" s="93"/>
      <c r="AO873" s="93"/>
      <c r="AP873" s="93"/>
      <c r="AQ873" s="93"/>
      <c r="AR873" s="93"/>
      <c r="AS873" s="93"/>
      <c r="AT873" s="93"/>
      <c r="AU873" s="93"/>
      <c r="AV873" s="93"/>
      <c r="AW873" s="93"/>
      <c r="AX873" s="93"/>
      <c r="AY873" s="93"/>
      <c r="AZ873" s="93"/>
      <c r="BA873" s="93"/>
      <c r="BB873" s="93"/>
      <c r="BC873" s="93"/>
      <c r="BD873" s="93"/>
      <c r="BE873" s="93"/>
      <c r="BF873" s="93"/>
      <c r="BG873" s="93"/>
      <c r="BH873" s="93"/>
      <c r="BI873" s="93"/>
      <c r="BJ873" s="93"/>
      <c r="BK873" s="93"/>
      <c r="BL873" s="93"/>
      <c r="BM873" s="93"/>
      <c r="BN873" s="93"/>
      <c r="BO873" s="93"/>
      <c r="BP873" s="93"/>
      <c r="BQ873" s="93"/>
      <c r="BR873" s="93"/>
      <c r="BS873" s="93"/>
      <c r="BT873" s="93"/>
      <c r="BU873" s="93"/>
      <c r="BV873" s="93"/>
      <c r="BW873" s="93"/>
      <c r="BX873" s="93"/>
      <c r="BY873" s="93"/>
    </row>
    <row r="874" spans="1:77" s="97" customFormat="1" x14ac:dyDescent="0.2">
      <c r="A874" s="157"/>
      <c r="B874" s="93"/>
      <c r="C874" s="93"/>
      <c r="D874" s="93"/>
      <c r="E874" s="93"/>
      <c r="F874" s="93"/>
      <c r="G874" s="93"/>
      <c r="H874" s="93"/>
      <c r="I874" s="93"/>
      <c r="J874" s="93"/>
      <c r="K874" s="93"/>
      <c r="L874" s="93"/>
      <c r="M874" s="93"/>
      <c r="N874" s="93"/>
      <c r="O874" s="93"/>
      <c r="P874" s="93"/>
      <c r="Q874" s="93"/>
      <c r="R874" s="93"/>
      <c r="S874" s="93"/>
      <c r="T874" s="93"/>
      <c r="U874" s="93"/>
      <c r="V874" s="93"/>
      <c r="X874" s="93"/>
      <c r="Y874" s="93"/>
      <c r="Z874" s="93"/>
      <c r="AA874" s="93"/>
      <c r="AB874" s="93"/>
      <c r="AC874" s="93"/>
      <c r="AD874" s="93"/>
      <c r="AE874" s="93"/>
      <c r="AF874" s="93"/>
      <c r="AG874" s="93"/>
      <c r="AH874" s="93"/>
      <c r="AI874" s="93"/>
      <c r="AJ874" s="93"/>
      <c r="AK874" s="93"/>
      <c r="AL874" s="93"/>
      <c r="AM874" s="93"/>
      <c r="AN874" s="93"/>
      <c r="AO874" s="93"/>
      <c r="AP874" s="93"/>
      <c r="AQ874" s="93"/>
      <c r="AR874" s="93"/>
      <c r="AS874" s="93"/>
      <c r="AT874" s="93"/>
      <c r="AU874" s="93"/>
      <c r="AV874" s="93"/>
      <c r="AW874" s="93"/>
      <c r="AX874" s="93"/>
      <c r="AY874" s="93"/>
      <c r="AZ874" s="93"/>
      <c r="BA874" s="93"/>
      <c r="BB874" s="93"/>
      <c r="BC874" s="93"/>
      <c r="BD874" s="93"/>
      <c r="BE874" s="93"/>
      <c r="BF874" s="93"/>
      <c r="BG874" s="93"/>
      <c r="BH874" s="93"/>
      <c r="BI874" s="93"/>
      <c r="BJ874" s="93"/>
      <c r="BK874" s="93"/>
      <c r="BL874" s="93"/>
      <c r="BM874" s="93"/>
      <c r="BN874" s="93"/>
      <c r="BO874" s="93"/>
      <c r="BP874" s="93"/>
      <c r="BQ874" s="93"/>
      <c r="BR874" s="93"/>
      <c r="BS874" s="93"/>
      <c r="BT874" s="93"/>
      <c r="BU874" s="93"/>
      <c r="BV874" s="93"/>
      <c r="BW874" s="93"/>
      <c r="BX874" s="93"/>
      <c r="BY874" s="93"/>
    </row>
    <row r="875" spans="1:77" s="97" customFormat="1" x14ac:dyDescent="0.2">
      <c r="A875" s="157"/>
      <c r="B875" s="93"/>
      <c r="C875" s="93"/>
      <c r="D875" s="93"/>
      <c r="E875" s="93"/>
      <c r="F875" s="93"/>
      <c r="G875" s="93"/>
      <c r="H875" s="93"/>
      <c r="I875" s="93"/>
      <c r="J875" s="93"/>
      <c r="K875" s="93"/>
      <c r="L875" s="93"/>
      <c r="M875" s="93"/>
      <c r="N875" s="93"/>
      <c r="O875" s="93"/>
      <c r="P875" s="93"/>
      <c r="Q875" s="93"/>
      <c r="R875" s="93"/>
      <c r="S875" s="93"/>
      <c r="T875" s="93"/>
      <c r="U875" s="93"/>
      <c r="V875" s="93"/>
      <c r="X875" s="93"/>
      <c r="Y875" s="93"/>
      <c r="Z875" s="93"/>
      <c r="AA875" s="93"/>
      <c r="AB875" s="93"/>
      <c r="AC875" s="93"/>
      <c r="AD875" s="93"/>
      <c r="AE875" s="93"/>
      <c r="AF875" s="93"/>
      <c r="AG875" s="93"/>
      <c r="AH875" s="93"/>
      <c r="AI875" s="93"/>
      <c r="AJ875" s="93"/>
      <c r="AK875" s="93"/>
      <c r="AL875" s="93"/>
      <c r="AM875" s="93"/>
      <c r="AN875" s="93"/>
      <c r="AO875" s="93"/>
      <c r="AP875" s="93"/>
      <c r="AQ875" s="93"/>
      <c r="AR875" s="93"/>
      <c r="AS875" s="93"/>
      <c r="AT875" s="93"/>
      <c r="AU875" s="93"/>
      <c r="AV875" s="93"/>
      <c r="AW875" s="93"/>
      <c r="AX875" s="93"/>
      <c r="AY875" s="93"/>
      <c r="AZ875" s="93"/>
      <c r="BA875" s="93"/>
      <c r="BB875" s="93"/>
      <c r="BC875" s="93"/>
      <c r="BD875" s="93"/>
      <c r="BE875" s="93"/>
      <c r="BF875" s="93"/>
      <c r="BG875" s="93"/>
      <c r="BH875" s="93"/>
      <c r="BI875" s="93"/>
      <c r="BJ875" s="93"/>
      <c r="BK875" s="93"/>
      <c r="BL875" s="93"/>
      <c r="BM875" s="93"/>
      <c r="BN875" s="93"/>
      <c r="BO875" s="93"/>
      <c r="BP875" s="93"/>
      <c r="BQ875" s="93"/>
      <c r="BR875" s="93"/>
      <c r="BS875" s="93"/>
      <c r="BT875" s="93"/>
      <c r="BU875" s="93"/>
      <c r="BV875" s="93"/>
      <c r="BW875" s="93"/>
      <c r="BX875" s="93"/>
      <c r="BY875" s="93"/>
    </row>
    <row r="876" spans="1:77" s="97" customFormat="1" x14ac:dyDescent="0.2">
      <c r="A876" s="157"/>
      <c r="B876" s="93"/>
      <c r="C876" s="93"/>
      <c r="D876" s="93"/>
      <c r="E876" s="93"/>
      <c r="F876" s="93"/>
      <c r="G876" s="93"/>
      <c r="H876" s="93"/>
      <c r="I876" s="93"/>
      <c r="J876" s="93"/>
      <c r="K876" s="93"/>
      <c r="L876" s="93"/>
      <c r="M876" s="93"/>
      <c r="N876" s="93"/>
      <c r="O876" s="93"/>
      <c r="P876" s="93"/>
      <c r="Q876" s="93"/>
      <c r="R876" s="93"/>
      <c r="S876" s="93"/>
      <c r="T876" s="93"/>
      <c r="U876" s="93"/>
      <c r="V876" s="93"/>
      <c r="X876" s="93"/>
      <c r="Y876" s="93"/>
      <c r="Z876" s="93"/>
      <c r="AA876" s="93"/>
      <c r="AB876" s="93"/>
      <c r="AC876" s="93"/>
      <c r="AD876" s="93"/>
      <c r="AE876" s="93"/>
      <c r="AF876" s="93"/>
      <c r="AG876" s="93"/>
      <c r="AH876" s="93"/>
      <c r="AI876" s="93"/>
      <c r="AJ876" s="93"/>
      <c r="AK876" s="93"/>
      <c r="AL876" s="93"/>
      <c r="AM876" s="93"/>
      <c r="AN876" s="93"/>
      <c r="AO876" s="93"/>
      <c r="AP876" s="93"/>
      <c r="AQ876" s="93"/>
      <c r="AR876" s="93"/>
      <c r="AS876" s="93"/>
      <c r="AT876" s="93"/>
      <c r="AU876" s="93"/>
      <c r="AV876" s="93"/>
      <c r="AW876" s="93"/>
      <c r="AX876" s="93"/>
      <c r="AY876" s="93"/>
      <c r="AZ876" s="93"/>
      <c r="BA876" s="93"/>
      <c r="BB876" s="93"/>
      <c r="BC876" s="93"/>
      <c r="BD876" s="93"/>
      <c r="BE876" s="93"/>
      <c r="BF876" s="93"/>
      <c r="BG876" s="93"/>
      <c r="BH876" s="93"/>
      <c r="BI876" s="93"/>
      <c r="BJ876" s="93"/>
      <c r="BK876" s="93"/>
      <c r="BL876" s="93"/>
      <c r="BM876" s="93"/>
      <c r="BN876" s="93"/>
      <c r="BO876" s="93"/>
      <c r="BP876" s="93"/>
      <c r="BQ876" s="93"/>
      <c r="BR876" s="93"/>
      <c r="BS876" s="93"/>
      <c r="BT876" s="93"/>
      <c r="BU876" s="93"/>
      <c r="BV876" s="93"/>
      <c r="BW876" s="93"/>
      <c r="BX876" s="93"/>
      <c r="BY876" s="93"/>
    </row>
    <row r="877" spans="1:77" s="97" customFormat="1" x14ac:dyDescent="0.2">
      <c r="A877" s="157"/>
      <c r="B877" s="93"/>
      <c r="C877" s="93"/>
      <c r="D877" s="93"/>
      <c r="E877" s="93"/>
      <c r="F877" s="93"/>
      <c r="G877" s="93"/>
      <c r="H877" s="93"/>
      <c r="I877" s="93"/>
      <c r="J877" s="93"/>
      <c r="K877" s="93"/>
      <c r="L877" s="93"/>
      <c r="M877" s="93"/>
      <c r="N877" s="93"/>
      <c r="O877" s="93"/>
      <c r="P877" s="93"/>
      <c r="Q877" s="93"/>
      <c r="R877" s="93"/>
      <c r="S877" s="93"/>
      <c r="T877" s="93"/>
      <c r="U877" s="93"/>
      <c r="V877" s="93"/>
      <c r="X877" s="93"/>
      <c r="Y877" s="93"/>
      <c r="Z877" s="93"/>
      <c r="AA877" s="93"/>
      <c r="AB877" s="93"/>
      <c r="AC877" s="93"/>
      <c r="AD877" s="93"/>
      <c r="AE877" s="93"/>
      <c r="AF877" s="93"/>
      <c r="AG877" s="93"/>
      <c r="AH877" s="93"/>
      <c r="AI877" s="93"/>
      <c r="AJ877" s="93"/>
      <c r="AK877" s="93"/>
      <c r="AL877" s="93"/>
      <c r="AM877" s="93"/>
      <c r="AN877" s="93"/>
      <c r="AO877" s="93"/>
      <c r="AP877" s="93"/>
      <c r="AQ877" s="93"/>
      <c r="AR877" s="93"/>
      <c r="AS877" s="93"/>
      <c r="AT877" s="93"/>
      <c r="AU877" s="93"/>
      <c r="AV877" s="93"/>
      <c r="AW877" s="93"/>
      <c r="AX877" s="93"/>
      <c r="AY877" s="93"/>
      <c r="AZ877" s="93"/>
      <c r="BA877" s="93"/>
      <c r="BB877" s="93"/>
      <c r="BC877" s="93"/>
      <c r="BD877" s="93"/>
      <c r="BE877" s="93"/>
      <c r="BF877" s="93"/>
      <c r="BG877" s="93"/>
      <c r="BH877" s="93"/>
      <c r="BI877" s="93"/>
      <c r="BJ877" s="93"/>
      <c r="BK877" s="93"/>
      <c r="BL877" s="93"/>
      <c r="BM877" s="93"/>
      <c r="BN877" s="93"/>
      <c r="BO877" s="93"/>
      <c r="BP877" s="93"/>
      <c r="BQ877" s="93"/>
      <c r="BR877" s="93"/>
      <c r="BS877" s="93"/>
      <c r="BT877" s="93"/>
      <c r="BU877" s="93"/>
      <c r="BV877" s="93"/>
      <c r="BW877" s="93"/>
      <c r="BX877" s="93"/>
      <c r="BY877" s="93"/>
    </row>
    <row r="878" spans="1:77" s="97" customFormat="1" x14ac:dyDescent="0.2">
      <c r="A878" s="157"/>
      <c r="B878" s="93"/>
      <c r="C878" s="93"/>
      <c r="D878" s="93"/>
      <c r="E878" s="93"/>
      <c r="F878" s="93"/>
      <c r="G878" s="93"/>
      <c r="H878" s="93"/>
      <c r="I878" s="93"/>
      <c r="J878" s="93"/>
      <c r="K878" s="93"/>
      <c r="L878" s="93"/>
      <c r="M878" s="93"/>
      <c r="N878" s="93"/>
      <c r="O878" s="93"/>
      <c r="P878" s="93"/>
      <c r="Q878" s="93"/>
      <c r="R878" s="93"/>
      <c r="S878" s="93"/>
      <c r="T878" s="93"/>
      <c r="U878" s="93"/>
      <c r="V878" s="93"/>
      <c r="X878" s="93"/>
      <c r="Y878" s="93"/>
      <c r="Z878" s="93"/>
      <c r="AA878" s="93"/>
      <c r="AB878" s="93"/>
      <c r="AC878" s="93"/>
      <c r="AD878" s="93"/>
      <c r="AE878" s="93"/>
      <c r="AF878" s="93"/>
      <c r="AG878" s="93"/>
      <c r="AH878" s="93"/>
      <c r="AI878" s="93"/>
      <c r="AJ878" s="93"/>
      <c r="AK878" s="93"/>
      <c r="AL878" s="93"/>
      <c r="AM878" s="93"/>
      <c r="AN878" s="93"/>
      <c r="AO878" s="93"/>
      <c r="AP878" s="93"/>
      <c r="AQ878" s="93"/>
      <c r="AR878" s="93"/>
      <c r="AS878" s="93"/>
      <c r="AT878" s="93"/>
      <c r="AU878" s="93"/>
      <c r="AV878" s="93"/>
      <c r="AW878" s="93"/>
      <c r="AX878" s="93"/>
      <c r="AY878" s="93"/>
      <c r="AZ878" s="93"/>
      <c r="BA878" s="93"/>
      <c r="BB878" s="93"/>
      <c r="BC878" s="93"/>
      <c r="BD878" s="93"/>
      <c r="BE878" s="93"/>
      <c r="BF878" s="93"/>
      <c r="BG878" s="93"/>
      <c r="BH878" s="93"/>
      <c r="BI878" s="93"/>
      <c r="BJ878" s="93"/>
      <c r="BK878" s="93"/>
      <c r="BL878" s="93"/>
      <c r="BM878" s="93"/>
      <c r="BN878" s="93"/>
      <c r="BO878" s="93"/>
      <c r="BP878" s="93"/>
      <c r="BQ878" s="93"/>
      <c r="BR878" s="93"/>
      <c r="BS878" s="93"/>
      <c r="BT878" s="93"/>
      <c r="BU878" s="93"/>
      <c r="BV878" s="93"/>
      <c r="BW878" s="93"/>
      <c r="BX878" s="93"/>
      <c r="BY878" s="93"/>
    </row>
    <row r="879" spans="1:77" s="97" customFormat="1" x14ac:dyDescent="0.2">
      <c r="A879" s="157"/>
      <c r="B879" s="93"/>
      <c r="C879" s="93"/>
      <c r="D879" s="93"/>
      <c r="E879" s="93"/>
      <c r="F879" s="93"/>
      <c r="G879" s="93"/>
      <c r="H879" s="93"/>
      <c r="I879" s="93"/>
      <c r="J879" s="93"/>
      <c r="K879" s="93"/>
      <c r="L879" s="93"/>
      <c r="M879" s="93"/>
      <c r="N879" s="93"/>
      <c r="O879" s="93"/>
      <c r="P879" s="93"/>
      <c r="Q879" s="93"/>
      <c r="R879" s="93"/>
      <c r="S879" s="93"/>
      <c r="T879" s="93"/>
      <c r="U879" s="93"/>
      <c r="V879" s="93"/>
      <c r="X879" s="93"/>
      <c r="Y879" s="93"/>
      <c r="Z879" s="93"/>
      <c r="AA879" s="93"/>
      <c r="AB879" s="93"/>
      <c r="AC879" s="93"/>
      <c r="AD879" s="93"/>
      <c r="AE879" s="93"/>
      <c r="AF879" s="93"/>
      <c r="AG879" s="93"/>
      <c r="AH879" s="93"/>
      <c r="AI879" s="93"/>
      <c r="AJ879" s="93"/>
      <c r="AK879" s="93"/>
      <c r="AL879" s="93"/>
      <c r="AM879" s="93"/>
      <c r="AN879" s="93"/>
      <c r="AO879" s="93"/>
      <c r="AP879" s="93"/>
      <c r="AQ879" s="93"/>
      <c r="AR879" s="93"/>
      <c r="AS879" s="93"/>
      <c r="AT879" s="93"/>
      <c r="AU879" s="93"/>
      <c r="AV879" s="93"/>
      <c r="AW879" s="93"/>
      <c r="AX879" s="93"/>
      <c r="AY879" s="93"/>
      <c r="AZ879" s="93"/>
      <c r="BA879" s="93"/>
      <c r="BB879" s="93"/>
      <c r="BC879" s="93"/>
      <c r="BD879" s="93"/>
      <c r="BE879" s="93"/>
      <c r="BF879" s="93"/>
      <c r="BG879" s="93"/>
      <c r="BH879" s="93"/>
      <c r="BI879" s="93"/>
      <c r="BJ879" s="93"/>
      <c r="BK879" s="93"/>
      <c r="BL879" s="93"/>
      <c r="BM879" s="93"/>
      <c r="BN879" s="93"/>
      <c r="BO879" s="93"/>
      <c r="BP879" s="93"/>
      <c r="BQ879" s="93"/>
      <c r="BR879" s="93"/>
      <c r="BS879" s="93"/>
      <c r="BT879" s="93"/>
      <c r="BU879" s="93"/>
      <c r="BV879" s="93"/>
      <c r="BW879" s="93"/>
      <c r="BX879" s="93"/>
      <c r="BY879" s="93"/>
    </row>
    <row r="880" spans="1:77" s="97" customFormat="1" x14ac:dyDescent="0.2">
      <c r="A880" s="157"/>
      <c r="B880" s="93"/>
      <c r="C880" s="93"/>
      <c r="D880" s="93"/>
      <c r="E880" s="93"/>
      <c r="F880" s="93"/>
      <c r="G880" s="93"/>
      <c r="H880" s="93"/>
      <c r="I880" s="93"/>
      <c r="J880" s="93"/>
      <c r="K880" s="93"/>
      <c r="L880" s="93"/>
      <c r="M880" s="93"/>
      <c r="N880" s="93"/>
      <c r="O880" s="93"/>
      <c r="P880" s="93"/>
      <c r="Q880" s="93"/>
      <c r="R880" s="93"/>
      <c r="S880" s="93"/>
      <c r="T880" s="93"/>
      <c r="U880" s="93"/>
      <c r="V880" s="93"/>
      <c r="X880" s="93"/>
      <c r="Y880" s="93"/>
      <c r="Z880" s="93"/>
      <c r="AA880" s="93"/>
      <c r="AB880" s="93"/>
      <c r="AC880" s="93"/>
      <c r="AD880" s="93"/>
      <c r="AE880" s="93"/>
      <c r="AF880" s="93"/>
      <c r="AG880" s="93"/>
      <c r="AH880" s="93"/>
      <c r="AI880" s="93"/>
      <c r="AJ880" s="93"/>
      <c r="AK880" s="93"/>
      <c r="AL880" s="93"/>
      <c r="AM880" s="93"/>
      <c r="AN880" s="93"/>
      <c r="AO880" s="93"/>
      <c r="AP880" s="93"/>
      <c r="AQ880" s="93"/>
      <c r="AR880" s="93"/>
      <c r="AS880" s="93"/>
      <c r="AT880" s="93"/>
      <c r="AU880" s="93"/>
      <c r="AV880" s="93"/>
      <c r="AW880" s="93"/>
      <c r="AX880" s="93"/>
      <c r="AY880" s="93"/>
      <c r="AZ880" s="93"/>
      <c r="BA880" s="93"/>
      <c r="BB880" s="93"/>
      <c r="BC880" s="93"/>
      <c r="BD880" s="93"/>
      <c r="BE880" s="93"/>
      <c r="BF880" s="93"/>
      <c r="BG880" s="93"/>
      <c r="BH880" s="93"/>
      <c r="BI880" s="93"/>
      <c r="BJ880" s="93"/>
      <c r="BK880" s="93"/>
      <c r="BL880" s="93"/>
      <c r="BM880" s="93"/>
      <c r="BN880" s="93"/>
      <c r="BO880" s="93"/>
      <c r="BP880" s="93"/>
      <c r="BQ880" s="93"/>
      <c r="BR880" s="93"/>
      <c r="BS880" s="93"/>
      <c r="BT880" s="93"/>
      <c r="BU880" s="93"/>
      <c r="BV880" s="93"/>
      <c r="BW880" s="93"/>
      <c r="BX880" s="93"/>
      <c r="BY880" s="93"/>
    </row>
    <row r="881" spans="1:77" s="97" customFormat="1" x14ac:dyDescent="0.2">
      <c r="A881" s="157"/>
      <c r="B881" s="93"/>
      <c r="C881" s="93"/>
      <c r="D881" s="93"/>
      <c r="E881" s="93"/>
      <c r="F881" s="93"/>
      <c r="G881" s="93"/>
      <c r="H881" s="93"/>
      <c r="I881" s="93"/>
      <c r="J881" s="93"/>
      <c r="K881" s="93"/>
      <c r="L881" s="93"/>
      <c r="M881" s="93"/>
      <c r="N881" s="93"/>
      <c r="O881" s="93"/>
      <c r="P881" s="93"/>
      <c r="Q881" s="93"/>
      <c r="R881" s="93"/>
      <c r="S881" s="93"/>
      <c r="T881" s="93"/>
      <c r="U881" s="93"/>
      <c r="V881" s="93"/>
      <c r="X881" s="93"/>
      <c r="Y881" s="93"/>
      <c r="Z881" s="93"/>
      <c r="AA881" s="93"/>
      <c r="AB881" s="93"/>
      <c r="AC881" s="93"/>
      <c r="AD881" s="93"/>
      <c r="AE881" s="93"/>
      <c r="AF881" s="93"/>
      <c r="AG881" s="93"/>
      <c r="AH881" s="93"/>
      <c r="AI881" s="93"/>
      <c r="AJ881" s="93"/>
      <c r="AK881" s="93"/>
      <c r="AL881" s="93"/>
      <c r="AM881" s="93"/>
      <c r="AN881" s="93"/>
      <c r="AO881" s="93"/>
      <c r="AP881" s="93"/>
      <c r="AQ881" s="93"/>
      <c r="AR881" s="93"/>
      <c r="AS881" s="93"/>
      <c r="AT881" s="93"/>
      <c r="AU881" s="93"/>
      <c r="AV881" s="93"/>
      <c r="AW881" s="93"/>
      <c r="AX881" s="93"/>
      <c r="AY881" s="93"/>
      <c r="AZ881" s="93"/>
      <c r="BA881" s="93"/>
      <c r="BB881" s="93"/>
      <c r="BC881" s="93"/>
      <c r="BD881" s="93"/>
      <c r="BE881" s="93"/>
      <c r="BF881" s="93"/>
      <c r="BG881" s="93"/>
      <c r="BH881" s="93"/>
      <c r="BI881" s="93"/>
      <c r="BJ881" s="93"/>
      <c r="BK881" s="93"/>
      <c r="BL881" s="93"/>
      <c r="BM881" s="93"/>
      <c r="BN881" s="93"/>
      <c r="BO881" s="93"/>
      <c r="BP881" s="93"/>
      <c r="BQ881" s="93"/>
      <c r="BR881" s="93"/>
      <c r="BS881" s="93"/>
      <c r="BT881" s="93"/>
      <c r="BU881" s="93"/>
      <c r="BV881" s="93"/>
      <c r="BW881" s="93"/>
      <c r="BX881" s="93"/>
      <c r="BY881" s="93"/>
    </row>
    <row r="882" spans="1:77" s="97" customFormat="1" x14ac:dyDescent="0.2">
      <c r="A882" s="157"/>
      <c r="B882" s="93"/>
      <c r="C882" s="93"/>
      <c r="D882" s="93"/>
      <c r="E882" s="93"/>
      <c r="F882" s="93"/>
      <c r="G882" s="93"/>
      <c r="H882" s="93"/>
      <c r="I882" s="93"/>
      <c r="J882" s="93"/>
      <c r="K882" s="93"/>
      <c r="L882" s="93"/>
      <c r="M882" s="93"/>
      <c r="N882" s="93"/>
      <c r="O882" s="93"/>
      <c r="P882" s="93"/>
      <c r="Q882" s="93"/>
      <c r="R882" s="93"/>
      <c r="S882" s="93"/>
      <c r="T882" s="93"/>
      <c r="U882" s="93"/>
      <c r="V882" s="93"/>
      <c r="X882" s="93"/>
      <c r="Y882" s="93"/>
      <c r="Z882" s="93"/>
      <c r="AA882" s="93"/>
      <c r="AB882" s="93"/>
      <c r="AC882" s="93"/>
      <c r="AD882" s="93"/>
      <c r="AE882" s="93"/>
      <c r="AF882" s="93"/>
      <c r="AG882" s="93"/>
      <c r="AH882" s="93"/>
      <c r="AI882" s="93"/>
      <c r="AJ882" s="93"/>
      <c r="AK882" s="93"/>
      <c r="AL882" s="93"/>
      <c r="AM882" s="93"/>
      <c r="AN882" s="93"/>
      <c r="AO882" s="93"/>
      <c r="AP882" s="93"/>
      <c r="AQ882" s="93"/>
      <c r="AR882" s="93"/>
      <c r="AS882" s="93"/>
      <c r="AT882" s="93"/>
      <c r="AU882" s="93"/>
      <c r="AV882" s="93"/>
      <c r="AW882" s="93"/>
      <c r="AX882" s="93"/>
      <c r="AY882" s="93"/>
      <c r="AZ882" s="93"/>
      <c r="BA882" s="93"/>
      <c r="BB882" s="93"/>
      <c r="BC882" s="93"/>
      <c r="BD882" s="93"/>
      <c r="BE882" s="93"/>
      <c r="BF882" s="93"/>
      <c r="BG882" s="93"/>
      <c r="BH882" s="93"/>
      <c r="BI882" s="93"/>
      <c r="BJ882" s="93"/>
      <c r="BK882" s="93"/>
      <c r="BL882" s="93"/>
      <c r="BM882" s="93"/>
      <c r="BN882" s="93"/>
      <c r="BO882" s="93"/>
      <c r="BP882" s="93"/>
      <c r="BQ882" s="93"/>
      <c r="BR882" s="93"/>
      <c r="BS882" s="93"/>
      <c r="BT882" s="93"/>
      <c r="BU882" s="93"/>
      <c r="BV882" s="93"/>
      <c r="BW882" s="93"/>
      <c r="BX882" s="93"/>
      <c r="BY882" s="93"/>
    </row>
    <row r="883" spans="1:77" s="97" customFormat="1" x14ac:dyDescent="0.2">
      <c r="A883" s="157"/>
      <c r="B883" s="93"/>
      <c r="C883" s="93"/>
      <c r="D883" s="93"/>
      <c r="E883" s="93"/>
      <c r="F883" s="93"/>
      <c r="G883" s="93"/>
      <c r="H883" s="93"/>
      <c r="I883" s="93"/>
      <c r="J883" s="93"/>
      <c r="K883" s="93"/>
      <c r="L883" s="93"/>
      <c r="M883" s="93"/>
      <c r="N883" s="93"/>
      <c r="O883" s="93"/>
      <c r="P883" s="93"/>
      <c r="Q883" s="93"/>
      <c r="R883" s="93"/>
      <c r="S883" s="93"/>
      <c r="T883" s="93"/>
      <c r="U883" s="93"/>
      <c r="V883" s="93"/>
      <c r="X883" s="93"/>
      <c r="Y883" s="93"/>
      <c r="Z883" s="93"/>
      <c r="AA883" s="93"/>
      <c r="AB883" s="93"/>
      <c r="AC883" s="93"/>
      <c r="AD883" s="93"/>
      <c r="AE883" s="93"/>
      <c r="AF883" s="93"/>
      <c r="AG883" s="93"/>
      <c r="AH883" s="93"/>
      <c r="AI883" s="93"/>
      <c r="AJ883" s="93"/>
      <c r="AK883" s="93"/>
      <c r="AL883" s="93"/>
      <c r="AM883" s="93"/>
      <c r="AN883" s="93"/>
      <c r="AO883" s="93"/>
      <c r="AP883" s="93"/>
      <c r="AQ883" s="93"/>
      <c r="AR883" s="93"/>
      <c r="AS883" s="93"/>
      <c r="AT883" s="93"/>
      <c r="AU883" s="93"/>
      <c r="AV883" s="93"/>
      <c r="AW883" s="93"/>
      <c r="AX883" s="93"/>
      <c r="AY883" s="93"/>
      <c r="AZ883" s="93"/>
      <c r="BA883" s="93"/>
      <c r="BB883" s="93"/>
      <c r="BC883" s="93"/>
      <c r="BD883" s="93"/>
      <c r="BE883" s="93"/>
      <c r="BF883" s="93"/>
      <c r="BG883" s="93"/>
      <c r="BH883" s="93"/>
      <c r="BI883" s="93"/>
      <c r="BJ883" s="93"/>
      <c r="BK883" s="93"/>
      <c r="BL883" s="93"/>
      <c r="BM883" s="93"/>
      <c r="BN883" s="93"/>
      <c r="BO883" s="93"/>
      <c r="BP883" s="93"/>
      <c r="BQ883" s="93"/>
      <c r="BR883" s="93"/>
      <c r="BS883" s="93"/>
      <c r="BT883" s="93"/>
      <c r="BU883" s="93"/>
      <c r="BV883" s="93"/>
      <c r="BW883" s="93"/>
      <c r="BX883" s="93"/>
      <c r="BY883" s="93"/>
    </row>
    <row r="884" spans="1:77" s="97" customFormat="1" x14ac:dyDescent="0.2">
      <c r="A884" s="157"/>
      <c r="B884" s="93"/>
      <c r="C884" s="93"/>
      <c r="D884" s="93"/>
      <c r="E884" s="93"/>
      <c r="F884" s="93"/>
      <c r="G884" s="93"/>
      <c r="H884" s="93"/>
      <c r="I884" s="93"/>
      <c r="J884" s="93"/>
      <c r="K884" s="93"/>
      <c r="L884" s="93"/>
      <c r="M884" s="93"/>
      <c r="N884" s="93"/>
      <c r="O884" s="93"/>
      <c r="P884" s="93"/>
      <c r="Q884" s="93"/>
      <c r="R884" s="93"/>
      <c r="S884" s="93"/>
      <c r="T884" s="93"/>
      <c r="U884" s="93"/>
      <c r="V884" s="93"/>
      <c r="X884" s="93"/>
      <c r="Y884" s="93"/>
      <c r="Z884" s="93"/>
      <c r="AA884" s="93"/>
      <c r="AB884" s="93"/>
      <c r="AC884" s="93"/>
      <c r="AD884" s="93"/>
      <c r="AE884" s="93"/>
      <c r="AF884" s="93"/>
      <c r="AG884" s="93"/>
      <c r="AH884" s="93"/>
      <c r="AI884" s="93"/>
      <c r="AJ884" s="93"/>
      <c r="AK884" s="93"/>
      <c r="AL884" s="93"/>
      <c r="AM884" s="93"/>
      <c r="AN884" s="93"/>
      <c r="AO884" s="93"/>
      <c r="AP884" s="93"/>
      <c r="AQ884" s="93"/>
      <c r="AR884" s="93"/>
      <c r="AS884" s="93"/>
      <c r="AT884" s="93"/>
      <c r="AU884" s="93"/>
      <c r="AV884" s="93"/>
      <c r="AW884" s="93"/>
      <c r="AX884" s="93"/>
      <c r="AY884" s="93"/>
      <c r="AZ884" s="93"/>
      <c r="BA884" s="93"/>
      <c r="BB884" s="93"/>
      <c r="BC884" s="93"/>
      <c r="BD884" s="93"/>
      <c r="BE884" s="93"/>
      <c r="BF884" s="93"/>
      <c r="BG884" s="93"/>
      <c r="BH884" s="93"/>
      <c r="BI884" s="93"/>
      <c r="BJ884" s="93"/>
      <c r="BK884" s="93"/>
      <c r="BL884" s="93"/>
      <c r="BM884" s="93"/>
      <c r="BN884" s="93"/>
      <c r="BO884" s="93"/>
      <c r="BP884" s="93"/>
      <c r="BQ884" s="93"/>
      <c r="BR884" s="93"/>
      <c r="BS884" s="93"/>
      <c r="BT884" s="93"/>
      <c r="BU884" s="93"/>
      <c r="BV884" s="93"/>
      <c r="BW884" s="93"/>
      <c r="BX884" s="93"/>
      <c r="BY884" s="93"/>
    </row>
    <row r="885" spans="1:77" s="97" customFormat="1" x14ac:dyDescent="0.2">
      <c r="A885" s="157"/>
      <c r="B885" s="93"/>
      <c r="C885" s="93"/>
      <c r="D885" s="93"/>
      <c r="E885" s="93"/>
      <c r="F885" s="93"/>
      <c r="G885" s="93"/>
      <c r="H885" s="93"/>
      <c r="I885" s="93"/>
      <c r="J885" s="93"/>
      <c r="K885" s="93"/>
      <c r="L885" s="93"/>
      <c r="M885" s="93"/>
      <c r="N885" s="93"/>
      <c r="O885" s="93"/>
      <c r="P885" s="93"/>
      <c r="Q885" s="93"/>
      <c r="R885" s="93"/>
      <c r="S885" s="93"/>
      <c r="T885" s="93"/>
      <c r="U885" s="93"/>
      <c r="V885" s="93"/>
      <c r="X885" s="93"/>
      <c r="Y885" s="93"/>
      <c r="Z885" s="93"/>
      <c r="AA885" s="93"/>
      <c r="AB885" s="93"/>
      <c r="AC885" s="93"/>
      <c r="AD885" s="93"/>
      <c r="AE885" s="93"/>
      <c r="AF885" s="93"/>
      <c r="AG885" s="93"/>
      <c r="AH885" s="93"/>
      <c r="AI885" s="93"/>
      <c r="AJ885" s="93"/>
      <c r="AK885" s="93"/>
      <c r="AL885" s="93"/>
      <c r="AM885" s="93"/>
      <c r="AN885" s="93"/>
      <c r="AO885" s="93"/>
      <c r="AP885" s="93"/>
      <c r="AQ885" s="93"/>
      <c r="AR885" s="93"/>
      <c r="AS885" s="93"/>
      <c r="AT885" s="93"/>
      <c r="AU885" s="93"/>
      <c r="AV885" s="93"/>
      <c r="AW885" s="93"/>
      <c r="AX885" s="93"/>
      <c r="AY885" s="93"/>
      <c r="AZ885" s="93"/>
      <c r="BA885" s="93"/>
      <c r="BB885" s="93"/>
      <c r="BC885" s="93"/>
      <c r="BD885" s="93"/>
      <c r="BE885" s="93"/>
      <c r="BF885" s="93"/>
      <c r="BG885" s="93"/>
      <c r="BH885" s="93"/>
      <c r="BI885" s="93"/>
      <c r="BJ885" s="93"/>
      <c r="BK885" s="93"/>
      <c r="BL885" s="93"/>
      <c r="BM885" s="93"/>
      <c r="BN885" s="93"/>
      <c r="BO885" s="93"/>
      <c r="BP885" s="93"/>
      <c r="BQ885" s="93"/>
      <c r="BR885" s="93"/>
      <c r="BS885" s="93"/>
      <c r="BT885" s="93"/>
      <c r="BU885" s="93"/>
      <c r="BV885" s="93"/>
      <c r="BW885" s="93"/>
      <c r="BX885" s="93"/>
      <c r="BY885" s="93"/>
    </row>
    <row r="886" spans="1:77" s="97" customFormat="1" x14ac:dyDescent="0.2">
      <c r="A886" s="157"/>
      <c r="B886" s="93"/>
      <c r="C886" s="93"/>
      <c r="D886" s="93"/>
      <c r="E886" s="93"/>
      <c r="F886" s="93"/>
      <c r="G886" s="93"/>
      <c r="H886" s="93"/>
      <c r="I886" s="93"/>
      <c r="J886" s="93"/>
      <c r="K886" s="93"/>
      <c r="L886" s="93"/>
      <c r="M886" s="93"/>
      <c r="N886" s="93"/>
      <c r="O886" s="93"/>
      <c r="P886" s="93"/>
      <c r="Q886" s="93"/>
      <c r="R886" s="93"/>
      <c r="S886" s="93"/>
      <c r="T886" s="93"/>
      <c r="U886" s="93"/>
      <c r="V886" s="93"/>
      <c r="X886" s="93"/>
      <c r="Y886" s="93"/>
      <c r="Z886" s="93"/>
      <c r="AA886" s="93"/>
      <c r="AB886" s="93"/>
      <c r="AC886" s="93"/>
      <c r="AD886" s="93"/>
      <c r="AE886" s="93"/>
      <c r="AF886" s="93"/>
      <c r="AG886" s="93"/>
      <c r="AH886" s="93"/>
      <c r="AI886" s="93"/>
      <c r="AJ886" s="93"/>
      <c r="AK886" s="93"/>
      <c r="AL886" s="93"/>
      <c r="AM886" s="93"/>
      <c r="AN886" s="93"/>
      <c r="AO886" s="93"/>
      <c r="AP886" s="93"/>
      <c r="AQ886" s="93"/>
      <c r="AR886" s="93"/>
      <c r="AS886" s="93"/>
      <c r="AT886" s="93"/>
      <c r="AU886" s="93"/>
      <c r="AV886" s="93"/>
      <c r="AW886" s="93"/>
      <c r="AX886" s="93"/>
      <c r="AY886" s="93"/>
      <c r="AZ886" s="93"/>
      <c r="BA886" s="93"/>
      <c r="BB886" s="93"/>
      <c r="BC886" s="93"/>
      <c r="BD886" s="93"/>
      <c r="BE886" s="93"/>
      <c r="BF886" s="93"/>
      <c r="BG886" s="93"/>
      <c r="BH886" s="93"/>
      <c r="BI886" s="93"/>
      <c r="BJ886" s="93"/>
      <c r="BK886" s="93"/>
      <c r="BL886" s="93"/>
      <c r="BM886" s="93"/>
      <c r="BN886" s="93"/>
      <c r="BO886" s="93"/>
      <c r="BP886" s="93"/>
      <c r="BQ886" s="93"/>
      <c r="BR886" s="93"/>
      <c r="BS886" s="93"/>
      <c r="BT886" s="93"/>
      <c r="BU886" s="93"/>
      <c r="BV886" s="93"/>
      <c r="BW886" s="93"/>
      <c r="BX886" s="93"/>
      <c r="BY886" s="93"/>
    </row>
    <row r="887" spans="1:77" s="97" customFormat="1" x14ac:dyDescent="0.2">
      <c r="A887" s="157"/>
      <c r="B887" s="93"/>
      <c r="C887" s="93"/>
      <c r="D887" s="93"/>
      <c r="E887" s="93"/>
      <c r="F887" s="93"/>
      <c r="G887" s="93"/>
      <c r="H887" s="93"/>
      <c r="I887" s="93"/>
      <c r="J887" s="93"/>
      <c r="K887" s="93"/>
      <c r="L887" s="93"/>
      <c r="M887" s="93"/>
      <c r="N887" s="93"/>
      <c r="O887" s="93"/>
      <c r="P887" s="93"/>
      <c r="Q887" s="93"/>
      <c r="R887" s="93"/>
      <c r="S887" s="93"/>
      <c r="T887" s="93"/>
      <c r="U887" s="93"/>
      <c r="V887" s="93"/>
      <c r="X887" s="93"/>
      <c r="Y887" s="93"/>
      <c r="Z887" s="93"/>
      <c r="AA887" s="93"/>
      <c r="AB887" s="93"/>
      <c r="AC887" s="93"/>
      <c r="AD887" s="93"/>
      <c r="AE887" s="93"/>
      <c r="AF887" s="93"/>
      <c r="AG887" s="93"/>
      <c r="AH887" s="93"/>
      <c r="AI887" s="93"/>
      <c r="AJ887" s="93"/>
      <c r="AK887" s="93"/>
      <c r="AL887" s="93"/>
      <c r="AM887" s="93"/>
      <c r="AN887" s="93"/>
      <c r="AO887" s="93"/>
      <c r="AP887" s="93"/>
      <c r="AQ887" s="93"/>
      <c r="AR887" s="93"/>
      <c r="AS887" s="93"/>
      <c r="AT887" s="93"/>
      <c r="AU887" s="93"/>
      <c r="AV887" s="93"/>
      <c r="AW887" s="93"/>
      <c r="AX887" s="93"/>
      <c r="AY887" s="93"/>
      <c r="AZ887" s="93"/>
      <c r="BA887" s="93"/>
      <c r="BB887" s="93"/>
      <c r="BC887" s="93"/>
      <c r="BD887" s="93"/>
      <c r="BE887" s="93"/>
      <c r="BF887" s="93"/>
      <c r="BG887" s="93"/>
      <c r="BH887" s="93"/>
      <c r="BI887" s="93"/>
      <c r="BJ887" s="93"/>
      <c r="BK887" s="93"/>
      <c r="BL887" s="93"/>
      <c r="BM887" s="93"/>
      <c r="BN887" s="93"/>
      <c r="BO887" s="93"/>
      <c r="BP887" s="93"/>
      <c r="BQ887" s="93"/>
      <c r="BR887" s="93"/>
      <c r="BS887" s="93"/>
      <c r="BT887" s="93"/>
      <c r="BU887" s="93"/>
      <c r="BV887" s="93"/>
      <c r="BW887" s="93"/>
      <c r="BX887" s="93"/>
      <c r="BY887" s="93"/>
    </row>
    <row r="888" spans="1:77" s="97" customFormat="1" x14ac:dyDescent="0.2">
      <c r="A888" s="157"/>
      <c r="B888" s="93"/>
      <c r="C888" s="93"/>
      <c r="D888" s="93"/>
      <c r="E888" s="93"/>
      <c r="F888" s="93"/>
      <c r="G888" s="93"/>
      <c r="H888" s="93"/>
      <c r="I888" s="93"/>
      <c r="J888" s="93"/>
      <c r="K888" s="93"/>
      <c r="L888" s="93"/>
      <c r="M888" s="93"/>
      <c r="N888" s="93"/>
      <c r="O888" s="93"/>
      <c r="P888" s="93"/>
      <c r="Q888" s="93"/>
      <c r="R888" s="93"/>
      <c r="S888" s="93"/>
      <c r="T888" s="93"/>
      <c r="U888" s="93"/>
      <c r="V888" s="93"/>
      <c r="X888" s="93"/>
      <c r="Y888" s="93"/>
      <c r="Z888" s="93"/>
      <c r="AA888" s="93"/>
      <c r="AB888" s="93"/>
      <c r="AC888" s="93"/>
      <c r="AD888" s="93"/>
      <c r="AE888" s="93"/>
      <c r="AF888" s="93"/>
      <c r="AG888" s="93"/>
      <c r="AH888" s="93"/>
      <c r="AI888" s="93"/>
      <c r="AJ888" s="93"/>
      <c r="AK888" s="93"/>
      <c r="AL888" s="93"/>
      <c r="AM888" s="93"/>
      <c r="AN888" s="93"/>
      <c r="AO888" s="93"/>
      <c r="AP888" s="93"/>
      <c r="AQ888" s="93"/>
      <c r="AR888" s="93"/>
      <c r="AS888" s="93"/>
      <c r="AT888" s="93"/>
      <c r="AU888" s="93"/>
      <c r="AV888" s="93"/>
      <c r="AW888" s="93"/>
      <c r="AX888" s="93"/>
      <c r="AY888" s="93"/>
      <c r="AZ888" s="93"/>
      <c r="BA888" s="93"/>
      <c r="BB888" s="93"/>
      <c r="BC888" s="93"/>
      <c r="BD888" s="93"/>
      <c r="BE888" s="93"/>
      <c r="BF888" s="93"/>
      <c r="BG888" s="93"/>
      <c r="BH888" s="93"/>
      <c r="BI888" s="93"/>
      <c r="BJ888" s="93"/>
      <c r="BK888" s="93"/>
      <c r="BL888" s="93"/>
      <c r="BM888" s="93"/>
      <c r="BN888" s="93"/>
      <c r="BO888" s="93"/>
      <c r="BP888" s="93"/>
      <c r="BQ888" s="93"/>
      <c r="BR888" s="93"/>
      <c r="BS888" s="93"/>
      <c r="BT888" s="93"/>
      <c r="BU888" s="93"/>
      <c r="BV888" s="93"/>
      <c r="BW888" s="93"/>
      <c r="BX888" s="93"/>
      <c r="BY888" s="93"/>
    </row>
    <row r="889" spans="1:77" s="97" customFormat="1" x14ac:dyDescent="0.2">
      <c r="A889" s="157"/>
      <c r="B889" s="93"/>
      <c r="C889" s="93"/>
      <c r="D889" s="93"/>
      <c r="E889" s="93"/>
      <c r="F889" s="93"/>
      <c r="G889" s="93"/>
      <c r="H889" s="93"/>
      <c r="I889" s="93"/>
      <c r="J889" s="93"/>
      <c r="K889" s="93"/>
      <c r="L889" s="93"/>
      <c r="M889" s="93"/>
      <c r="N889" s="93"/>
      <c r="O889" s="93"/>
      <c r="P889" s="93"/>
      <c r="Q889" s="93"/>
      <c r="R889" s="93"/>
      <c r="S889" s="93"/>
      <c r="T889" s="93"/>
      <c r="U889" s="93"/>
      <c r="V889" s="93"/>
      <c r="X889" s="93"/>
      <c r="Y889" s="93"/>
      <c r="Z889" s="93"/>
      <c r="AA889" s="93"/>
      <c r="AB889" s="93"/>
      <c r="AC889" s="93"/>
      <c r="AD889" s="93"/>
      <c r="AE889" s="93"/>
      <c r="AF889" s="93"/>
      <c r="AG889" s="93"/>
      <c r="AH889" s="93"/>
      <c r="AI889" s="93"/>
      <c r="AJ889" s="93"/>
      <c r="AK889" s="93"/>
      <c r="AL889" s="93"/>
      <c r="AM889" s="93"/>
      <c r="AN889" s="93"/>
      <c r="AO889" s="93"/>
      <c r="AP889" s="93"/>
      <c r="AQ889" s="93"/>
      <c r="AR889" s="93"/>
      <c r="AS889" s="93"/>
      <c r="AT889" s="93"/>
      <c r="AU889" s="93"/>
      <c r="AV889" s="93"/>
      <c r="AW889" s="93"/>
      <c r="AX889" s="93"/>
      <c r="AY889" s="93"/>
      <c r="AZ889" s="93"/>
      <c r="BA889" s="93"/>
      <c r="BB889" s="93"/>
      <c r="BC889" s="93"/>
      <c r="BD889" s="93"/>
      <c r="BE889" s="93"/>
      <c r="BF889" s="93"/>
      <c r="BG889" s="93"/>
      <c r="BH889" s="93"/>
      <c r="BI889" s="93"/>
      <c r="BJ889" s="93"/>
      <c r="BK889" s="93"/>
      <c r="BL889" s="93"/>
      <c r="BM889" s="93"/>
      <c r="BN889" s="93"/>
      <c r="BO889" s="93"/>
      <c r="BP889" s="93"/>
      <c r="BQ889" s="93"/>
      <c r="BR889" s="93"/>
      <c r="BS889" s="93"/>
      <c r="BT889" s="93"/>
      <c r="BU889" s="93"/>
      <c r="BV889" s="93"/>
      <c r="BW889" s="93"/>
      <c r="BX889" s="93"/>
      <c r="BY889" s="93"/>
    </row>
    <row r="890" spans="1:77" s="97" customFormat="1" x14ac:dyDescent="0.2">
      <c r="A890" s="157"/>
      <c r="B890" s="93"/>
      <c r="C890" s="93"/>
      <c r="D890" s="93"/>
      <c r="E890" s="93"/>
      <c r="F890" s="93"/>
      <c r="G890" s="93"/>
      <c r="H890" s="93"/>
      <c r="I890" s="93"/>
      <c r="J890" s="93"/>
      <c r="K890" s="93"/>
      <c r="L890" s="93"/>
      <c r="M890" s="93"/>
      <c r="N890" s="93"/>
      <c r="O890" s="93"/>
      <c r="P890" s="93"/>
      <c r="Q890" s="93"/>
      <c r="R890" s="93"/>
      <c r="S890" s="93"/>
      <c r="T890" s="93"/>
      <c r="U890" s="93"/>
      <c r="V890" s="93"/>
      <c r="X890" s="93"/>
      <c r="Y890" s="93"/>
      <c r="Z890" s="93"/>
      <c r="AA890" s="93"/>
      <c r="AB890" s="93"/>
      <c r="AC890" s="93"/>
      <c r="AD890" s="93"/>
      <c r="AE890" s="93"/>
      <c r="AF890" s="93"/>
      <c r="AG890" s="93"/>
      <c r="AH890" s="93"/>
      <c r="AI890" s="93"/>
      <c r="AJ890" s="93"/>
      <c r="AK890" s="93"/>
      <c r="AL890" s="93"/>
      <c r="AM890" s="93"/>
      <c r="AN890" s="93"/>
      <c r="AO890" s="93"/>
      <c r="AP890" s="93"/>
      <c r="AQ890" s="93"/>
      <c r="AR890" s="93"/>
      <c r="AS890" s="93"/>
      <c r="AT890" s="93"/>
      <c r="AU890" s="93"/>
      <c r="AV890" s="93"/>
      <c r="AW890" s="93"/>
      <c r="AX890" s="93"/>
      <c r="AY890" s="93"/>
      <c r="AZ890" s="93"/>
      <c r="BA890" s="93"/>
      <c r="BB890" s="93"/>
      <c r="BC890" s="93"/>
      <c r="BD890" s="93"/>
      <c r="BE890" s="93"/>
      <c r="BF890" s="93"/>
      <c r="BG890" s="93"/>
      <c r="BH890" s="93"/>
      <c r="BI890" s="93"/>
      <c r="BJ890" s="93"/>
      <c r="BK890" s="93"/>
      <c r="BL890" s="93"/>
      <c r="BM890" s="93"/>
      <c r="BN890" s="93"/>
      <c r="BO890" s="93"/>
      <c r="BP890" s="93"/>
      <c r="BQ890" s="93"/>
      <c r="BR890" s="93"/>
      <c r="BS890" s="93"/>
      <c r="BT890" s="93"/>
      <c r="BU890" s="93"/>
      <c r="BV890" s="93"/>
      <c r="BW890" s="93"/>
      <c r="BX890" s="93"/>
      <c r="BY890" s="93"/>
    </row>
    <row r="891" spans="1:77" s="97" customFormat="1" x14ac:dyDescent="0.2">
      <c r="A891" s="157"/>
      <c r="B891" s="93"/>
      <c r="C891" s="93"/>
      <c r="D891" s="93"/>
      <c r="E891" s="93"/>
      <c r="F891" s="93"/>
      <c r="G891" s="93"/>
      <c r="H891" s="93"/>
      <c r="I891" s="93"/>
      <c r="J891" s="93"/>
      <c r="K891" s="93"/>
      <c r="L891" s="93"/>
      <c r="M891" s="93"/>
      <c r="N891" s="93"/>
      <c r="O891" s="93"/>
      <c r="P891" s="93"/>
      <c r="Q891" s="93"/>
      <c r="R891" s="93"/>
      <c r="S891" s="93"/>
      <c r="T891" s="93"/>
      <c r="U891" s="93"/>
      <c r="V891" s="93"/>
      <c r="X891" s="93"/>
      <c r="Y891" s="93"/>
      <c r="Z891" s="93"/>
      <c r="AA891" s="93"/>
      <c r="AB891" s="93"/>
      <c r="AC891" s="93"/>
      <c r="AD891" s="93"/>
      <c r="AE891" s="93"/>
      <c r="AF891" s="93"/>
      <c r="AG891" s="93"/>
      <c r="AH891" s="93"/>
      <c r="AI891" s="93"/>
      <c r="AJ891" s="93"/>
      <c r="AK891" s="93"/>
      <c r="AL891" s="93"/>
      <c r="AM891" s="93"/>
      <c r="AN891" s="93"/>
      <c r="AO891" s="93"/>
      <c r="AP891" s="93"/>
      <c r="AQ891" s="93"/>
      <c r="AR891" s="93"/>
      <c r="AS891" s="93"/>
      <c r="AT891" s="93"/>
      <c r="AU891" s="93"/>
      <c r="AV891" s="93"/>
      <c r="AW891" s="93"/>
      <c r="AX891" s="93"/>
      <c r="AY891" s="93"/>
      <c r="AZ891" s="93"/>
      <c r="BA891" s="93"/>
      <c r="BB891" s="93"/>
      <c r="BC891" s="93"/>
      <c r="BD891" s="93"/>
      <c r="BE891" s="93"/>
      <c r="BF891" s="93"/>
      <c r="BG891" s="93"/>
      <c r="BH891" s="93"/>
      <c r="BI891" s="93"/>
      <c r="BJ891" s="93"/>
      <c r="BK891" s="93"/>
      <c r="BL891" s="93"/>
      <c r="BM891" s="93"/>
      <c r="BN891" s="93"/>
      <c r="BO891" s="93"/>
      <c r="BP891" s="93"/>
      <c r="BQ891" s="93"/>
      <c r="BR891" s="93"/>
      <c r="BS891" s="93"/>
      <c r="BT891" s="93"/>
      <c r="BU891" s="93"/>
      <c r="BV891" s="93"/>
      <c r="BW891" s="93"/>
      <c r="BX891" s="93"/>
      <c r="BY891" s="93"/>
    </row>
    <row r="892" spans="1:77" s="97" customFormat="1" x14ac:dyDescent="0.2">
      <c r="A892" s="157"/>
      <c r="B892" s="93"/>
      <c r="C892" s="93"/>
      <c r="D892" s="93"/>
      <c r="E892" s="93"/>
      <c r="F892" s="93"/>
      <c r="G892" s="93"/>
      <c r="H892" s="93"/>
      <c r="I892" s="93"/>
      <c r="J892" s="93"/>
      <c r="K892" s="93"/>
      <c r="L892" s="93"/>
      <c r="M892" s="93"/>
      <c r="N892" s="93"/>
      <c r="O892" s="93"/>
      <c r="P892" s="93"/>
      <c r="Q892" s="93"/>
      <c r="R892" s="93"/>
      <c r="S892" s="93"/>
      <c r="T892" s="93"/>
      <c r="U892" s="93"/>
      <c r="V892" s="93"/>
      <c r="X892" s="93"/>
      <c r="Y892" s="93"/>
      <c r="Z892" s="93"/>
      <c r="AA892" s="93"/>
      <c r="AB892" s="93"/>
      <c r="AC892" s="93"/>
      <c r="AD892" s="93"/>
      <c r="AE892" s="93"/>
      <c r="AF892" s="93"/>
      <c r="AG892" s="93"/>
      <c r="AH892" s="93"/>
      <c r="AI892" s="93"/>
      <c r="AJ892" s="93"/>
      <c r="AK892" s="93"/>
      <c r="AL892" s="93"/>
      <c r="AM892" s="93"/>
      <c r="AN892" s="93"/>
      <c r="AO892" s="93"/>
      <c r="AP892" s="93"/>
      <c r="AQ892" s="93"/>
      <c r="AR892" s="93"/>
      <c r="AS892" s="93"/>
      <c r="AT892" s="93"/>
      <c r="AU892" s="93"/>
      <c r="AV892" s="93"/>
      <c r="AW892" s="93"/>
      <c r="AX892" s="93"/>
      <c r="AY892" s="93"/>
      <c r="AZ892" s="93"/>
      <c r="BA892" s="93"/>
      <c r="BB892" s="93"/>
      <c r="BC892" s="93"/>
      <c r="BD892" s="93"/>
      <c r="BE892" s="93"/>
      <c r="BF892" s="93"/>
      <c r="BG892" s="93"/>
      <c r="BH892" s="93"/>
      <c r="BI892" s="93"/>
      <c r="BJ892" s="93"/>
      <c r="BK892" s="93"/>
      <c r="BL892" s="93"/>
      <c r="BM892" s="93"/>
      <c r="BN892" s="93"/>
      <c r="BO892" s="93"/>
      <c r="BP892" s="93"/>
      <c r="BQ892" s="93"/>
      <c r="BR892" s="93"/>
      <c r="BS892" s="93"/>
      <c r="BT892" s="93"/>
      <c r="BU892" s="93"/>
      <c r="BV892" s="93"/>
      <c r="BW892" s="93"/>
      <c r="BX892" s="93"/>
      <c r="BY892" s="93"/>
    </row>
    <row r="893" spans="1:77" s="97" customFormat="1" x14ac:dyDescent="0.2">
      <c r="A893" s="157"/>
      <c r="X893" s="93"/>
      <c r="Y893" s="93"/>
      <c r="Z893" s="93"/>
      <c r="AA893" s="93"/>
      <c r="AB893" s="93"/>
      <c r="AC893" s="93"/>
      <c r="AD893" s="93"/>
      <c r="AE893" s="93"/>
      <c r="AF893" s="93"/>
      <c r="AG893" s="93"/>
      <c r="AH893" s="93"/>
      <c r="AI893" s="93"/>
      <c r="AJ893" s="93"/>
      <c r="AK893" s="93"/>
      <c r="AL893" s="93"/>
      <c r="AM893" s="93"/>
      <c r="AN893" s="93"/>
      <c r="AO893" s="93"/>
      <c r="AP893" s="93"/>
      <c r="AQ893" s="93"/>
      <c r="AR893" s="93"/>
      <c r="AS893" s="93"/>
      <c r="AT893" s="93"/>
      <c r="AU893" s="93"/>
      <c r="AV893" s="93"/>
      <c r="AW893" s="93"/>
      <c r="AX893" s="93"/>
      <c r="AY893" s="93"/>
      <c r="AZ893" s="93"/>
      <c r="BA893" s="93"/>
      <c r="BB893" s="93"/>
      <c r="BC893" s="93"/>
      <c r="BD893" s="93"/>
      <c r="BE893" s="93"/>
      <c r="BF893" s="93"/>
      <c r="BG893" s="93"/>
      <c r="BH893" s="93"/>
      <c r="BI893" s="93"/>
      <c r="BJ893" s="93"/>
      <c r="BK893" s="93"/>
      <c r="BL893" s="93"/>
      <c r="BM893" s="93"/>
      <c r="BN893" s="93"/>
      <c r="BO893" s="93"/>
      <c r="BP893" s="93"/>
      <c r="BQ893" s="93"/>
      <c r="BR893" s="93"/>
      <c r="BS893" s="93"/>
      <c r="BT893" s="93"/>
      <c r="BU893" s="93"/>
      <c r="BV893" s="93"/>
      <c r="BW893" s="93"/>
      <c r="BX893" s="93"/>
      <c r="BY893" s="93"/>
    </row>
    <row r="894" spans="1:77" s="97" customFormat="1" x14ac:dyDescent="0.2">
      <c r="A894" s="157"/>
      <c r="X894" s="93"/>
      <c r="Y894" s="93"/>
      <c r="Z894" s="93"/>
      <c r="AA894" s="93"/>
      <c r="AB894" s="93"/>
      <c r="AC894" s="93"/>
      <c r="AD894" s="93"/>
      <c r="AE894" s="93"/>
      <c r="AF894" s="93"/>
      <c r="AG894" s="93"/>
      <c r="AH894" s="93"/>
      <c r="AI894" s="93"/>
      <c r="AJ894" s="93"/>
      <c r="AK894" s="93"/>
      <c r="AL894" s="93"/>
      <c r="AM894" s="93"/>
      <c r="AN894" s="93"/>
      <c r="AO894" s="93"/>
      <c r="AP894" s="93"/>
      <c r="AQ894" s="93"/>
      <c r="AR894" s="93"/>
      <c r="AS894" s="93"/>
      <c r="AT894" s="93"/>
      <c r="AU894" s="93"/>
      <c r="AV894" s="93"/>
      <c r="AW894" s="93"/>
      <c r="AX894" s="93"/>
      <c r="AY894" s="93"/>
      <c r="AZ894" s="93"/>
      <c r="BA894" s="93"/>
      <c r="BB894" s="93"/>
      <c r="BC894" s="93"/>
      <c r="BD894" s="93"/>
      <c r="BE894" s="93"/>
      <c r="BF894" s="93"/>
      <c r="BG894" s="93"/>
      <c r="BH894" s="93"/>
      <c r="BI894" s="93"/>
      <c r="BJ894" s="93"/>
      <c r="BK894" s="93"/>
      <c r="BL894" s="93"/>
      <c r="BM894" s="93"/>
      <c r="BN894" s="93"/>
      <c r="BO894" s="93"/>
      <c r="BP894" s="93"/>
      <c r="BQ894" s="93"/>
      <c r="BR894" s="93"/>
      <c r="BS894" s="93"/>
      <c r="BT894" s="93"/>
      <c r="BU894" s="93"/>
      <c r="BV894" s="93"/>
      <c r="BW894" s="93"/>
      <c r="BX894" s="93"/>
      <c r="BY894" s="93"/>
    </row>
    <row r="895" spans="1:77" s="97" customFormat="1" x14ac:dyDescent="0.2">
      <c r="A895" s="157"/>
      <c r="X895" s="93"/>
      <c r="Y895" s="93"/>
      <c r="Z895" s="93"/>
      <c r="AA895" s="93"/>
      <c r="AB895" s="93"/>
      <c r="AC895" s="93"/>
      <c r="AD895" s="93"/>
      <c r="AE895" s="93"/>
      <c r="AF895" s="93"/>
      <c r="AG895" s="93"/>
      <c r="AH895" s="93"/>
      <c r="AI895" s="93"/>
      <c r="AJ895" s="93"/>
      <c r="AK895" s="93"/>
      <c r="AL895" s="93"/>
      <c r="AM895" s="93"/>
      <c r="AN895" s="93"/>
      <c r="AO895" s="93"/>
      <c r="AP895" s="93"/>
      <c r="AQ895" s="93"/>
      <c r="AR895" s="93"/>
      <c r="AS895" s="93"/>
      <c r="AT895" s="93"/>
      <c r="AU895" s="93"/>
      <c r="AV895" s="93"/>
      <c r="AW895" s="93"/>
      <c r="AX895" s="93"/>
      <c r="AY895" s="93"/>
      <c r="AZ895" s="93"/>
      <c r="BA895" s="93"/>
      <c r="BB895" s="93"/>
      <c r="BC895" s="93"/>
      <c r="BD895" s="93"/>
      <c r="BE895" s="93"/>
      <c r="BF895" s="93"/>
      <c r="BG895" s="93"/>
      <c r="BH895" s="93"/>
      <c r="BI895" s="93"/>
      <c r="BJ895" s="93"/>
      <c r="BK895" s="93"/>
      <c r="BL895" s="93"/>
      <c r="BM895" s="93"/>
      <c r="BN895" s="93"/>
      <c r="BO895" s="93"/>
      <c r="BP895" s="93"/>
      <c r="BQ895" s="93"/>
      <c r="BR895" s="93"/>
      <c r="BS895" s="93"/>
      <c r="BT895" s="93"/>
      <c r="BU895" s="93"/>
      <c r="BV895" s="93"/>
      <c r="BW895" s="93"/>
      <c r="BX895" s="93"/>
      <c r="BY895" s="93"/>
    </row>
    <row r="896" spans="1:77" s="97" customFormat="1" x14ac:dyDescent="0.2">
      <c r="A896" s="157"/>
      <c r="X896" s="93"/>
      <c r="Y896" s="93"/>
      <c r="Z896" s="93"/>
      <c r="AA896" s="93"/>
      <c r="AB896" s="93"/>
      <c r="AC896" s="93"/>
      <c r="AD896" s="93"/>
      <c r="AE896" s="93"/>
      <c r="AF896" s="93"/>
      <c r="AG896" s="93"/>
      <c r="AH896" s="93"/>
      <c r="AI896" s="93"/>
      <c r="AJ896" s="93"/>
      <c r="AK896" s="93"/>
      <c r="AL896" s="93"/>
      <c r="AM896" s="93"/>
      <c r="AN896" s="93"/>
      <c r="AO896" s="93"/>
      <c r="AP896" s="93"/>
      <c r="AQ896" s="93"/>
      <c r="AR896" s="93"/>
      <c r="AS896" s="93"/>
      <c r="AT896" s="93"/>
      <c r="AU896" s="93"/>
      <c r="AV896" s="93"/>
      <c r="AW896" s="93"/>
      <c r="AX896" s="93"/>
      <c r="AY896" s="93"/>
      <c r="AZ896" s="93"/>
      <c r="BA896" s="93"/>
      <c r="BB896" s="93"/>
      <c r="BC896" s="93"/>
      <c r="BD896" s="93"/>
      <c r="BE896" s="93"/>
      <c r="BF896" s="93"/>
      <c r="BG896" s="93"/>
      <c r="BH896" s="93"/>
      <c r="BI896" s="93"/>
      <c r="BJ896" s="93"/>
      <c r="BK896" s="93"/>
      <c r="BL896" s="93"/>
      <c r="BM896" s="93"/>
      <c r="BN896" s="93"/>
      <c r="BO896" s="93"/>
      <c r="BP896" s="93"/>
      <c r="BQ896" s="93"/>
      <c r="BR896" s="93"/>
      <c r="BS896" s="93"/>
      <c r="BT896" s="93"/>
      <c r="BU896" s="93"/>
      <c r="BV896" s="93"/>
      <c r="BW896" s="93"/>
      <c r="BX896" s="93"/>
      <c r="BY896" s="93"/>
    </row>
    <row r="897" spans="1:77" s="97" customFormat="1" x14ac:dyDescent="0.2">
      <c r="A897" s="157"/>
      <c r="X897" s="93"/>
      <c r="Y897" s="93"/>
      <c r="Z897" s="93"/>
      <c r="AA897" s="93"/>
      <c r="AB897" s="93"/>
      <c r="AC897" s="93"/>
      <c r="AD897" s="93"/>
      <c r="AE897" s="93"/>
      <c r="AF897" s="93"/>
      <c r="AG897" s="93"/>
      <c r="AH897" s="93"/>
      <c r="AI897" s="93"/>
      <c r="AJ897" s="93"/>
      <c r="AK897" s="93"/>
      <c r="AL897" s="93"/>
      <c r="AM897" s="93"/>
      <c r="AN897" s="93"/>
      <c r="AO897" s="93"/>
      <c r="AP897" s="93"/>
      <c r="AQ897" s="93"/>
      <c r="AR897" s="93"/>
      <c r="AS897" s="93"/>
      <c r="AT897" s="93"/>
      <c r="AU897" s="93"/>
      <c r="AV897" s="93"/>
      <c r="AW897" s="93"/>
      <c r="AX897" s="93"/>
      <c r="AY897" s="93"/>
      <c r="AZ897" s="93"/>
      <c r="BA897" s="93"/>
      <c r="BB897" s="93"/>
      <c r="BC897" s="93"/>
      <c r="BD897" s="93"/>
      <c r="BE897" s="93"/>
      <c r="BF897" s="93"/>
      <c r="BG897" s="93"/>
      <c r="BH897" s="93"/>
      <c r="BI897" s="93"/>
      <c r="BJ897" s="93"/>
      <c r="BK897" s="93"/>
      <c r="BL897" s="93"/>
      <c r="BM897" s="93"/>
      <c r="BN897" s="93"/>
      <c r="BO897" s="93"/>
      <c r="BP897" s="93"/>
      <c r="BQ897" s="93"/>
      <c r="BR897" s="93"/>
      <c r="BS897" s="93"/>
      <c r="BT897" s="93"/>
      <c r="BU897" s="93"/>
      <c r="BV897" s="93"/>
      <c r="BW897" s="93"/>
      <c r="BX897" s="93"/>
      <c r="BY897" s="93"/>
    </row>
    <row r="898" spans="1:77" s="97" customFormat="1" x14ac:dyDescent="0.2">
      <c r="A898" s="157"/>
      <c r="X898" s="93"/>
      <c r="Y898" s="93"/>
      <c r="Z898" s="93"/>
      <c r="AA898" s="93"/>
      <c r="AB898" s="93"/>
      <c r="AC898" s="93"/>
      <c r="AD898" s="93"/>
      <c r="AE898" s="93"/>
      <c r="AF898" s="93"/>
      <c r="AG898" s="93"/>
      <c r="AH898" s="93"/>
      <c r="AI898" s="93"/>
      <c r="AJ898" s="93"/>
      <c r="AK898" s="93"/>
      <c r="AL898" s="93"/>
      <c r="AM898" s="93"/>
      <c r="AN898" s="93"/>
      <c r="AO898" s="93"/>
      <c r="AP898" s="93"/>
      <c r="AQ898" s="93"/>
      <c r="AR898" s="93"/>
      <c r="AS898" s="93"/>
      <c r="AT898" s="93"/>
      <c r="AU898" s="93"/>
      <c r="AV898" s="93"/>
      <c r="AW898" s="93"/>
      <c r="AX898" s="93"/>
      <c r="AY898" s="93"/>
      <c r="AZ898" s="93"/>
      <c r="BA898" s="93"/>
      <c r="BB898" s="93"/>
      <c r="BC898" s="93"/>
      <c r="BD898" s="93"/>
      <c r="BE898" s="93"/>
      <c r="BF898" s="93"/>
      <c r="BG898" s="93"/>
      <c r="BH898" s="93"/>
      <c r="BI898" s="93"/>
      <c r="BJ898" s="93"/>
      <c r="BK898" s="93"/>
      <c r="BL898" s="93"/>
      <c r="BM898" s="93"/>
      <c r="BN898" s="93"/>
      <c r="BO898" s="93"/>
      <c r="BP898" s="93"/>
      <c r="BQ898" s="93"/>
      <c r="BR898" s="93"/>
      <c r="BS898" s="93"/>
      <c r="BT898" s="93"/>
      <c r="BU898" s="93"/>
      <c r="BV898" s="93"/>
      <c r="BW898" s="93"/>
      <c r="BX898" s="93"/>
      <c r="BY898" s="93"/>
    </row>
    <row r="899" spans="1:77" s="97" customFormat="1" x14ac:dyDescent="0.2">
      <c r="A899" s="157"/>
      <c r="X899" s="93"/>
      <c r="Y899" s="93"/>
      <c r="Z899" s="93"/>
      <c r="AA899" s="93"/>
      <c r="AB899" s="93"/>
      <c r="AC899" s="93"/>
      <c r="AD899" s="93"/>
      <c r="AE899" s="93"/>
      <c r="AF899" s="93"/>
      <c r="AG899" s="93"/>
      <c r="AH899" s="93"/>
      <c r="AI899" s="93"/>
      <c r="AJ899" s="93"/>
      <c r="AK899" s="93"/>
      <c r="AL899" s="93"/>
      <c r="AM899" s="93"/>
      <c r="AN899" s="93"/>
      <c r="AO899" s="93"/>
      <c r="AP899" s="93"/>
      <c r="AQ899" s="93"/>
      <c r="AR899" s="93"/>
      <c r="AS899" s="93"/>
      <c r="AT899" s="93"/>
      <c r="AU899" s="93"/>
      <c r="AV899" s="93"/>
      <c r="AW899" s="93"/>
      <c r="AX899" s="93"/>
      <c r="AY899" s="93"/>
      <c r="AZ899" s="93"/>
      <c r="BA899" s="93"/>
      <c r="BB899" s="93"/>
      <c r="BC899" s="93"/>
      <c r="BD899" s="93"/>
      <c r="BE899" s="93"/>
      <c r="BF899" s="93"/>
      <c r="BG899" s="93"/>
      <c r="BH899" s="93"/>
      <c r="BI899" s="93"/>
      <c r="BJ899" s="93"/>
      <c r="BK899" s="93"/>
      <c r="BL899" s="93"/>
      <c r="BM899" s="93"/>
      <c r="BN899" s="93"/>
      <c r="BO899" s="93"/>
      <c r="BP899" s="93"/>
      <c r="BQ899" s="93"/>
      <c r="BR899" s="93"/>
      <c r="BS899" s="93"/>
      <c r="BT899" s="93"/>
      <c r="BU899" s="93"/>
      <c r="BV899" s="93"/>
      <c r="BW899" s="93"/>
      <c r="BX899" s="93"/>
      <c r="BY899" s="93"/>
    </row>
    <row r="900" spans="1:77" s="97" customFormat="1" x14ac:dyDescent="0.2">
      <c r="A900" s="157"/>
      <c r="X900" s="93"/>
      <c r="Y900" s="93"/>
      <c r="Z900" s="93"/>
      <c r="AA900" s="93"/>
      <c r="AB900" s="93"/>
      <c r="AC900" s="93"/>
      <c r="AD900" s="93"/>
      <c r="AE900" s="93"/>
      <c r="AF900" s="93"/>
      <c r="AG900" s="93"/>
      <c r="AH900" s="93"/>
      <c r="AI900" s="93"/>
      <c r="AJ900" s="93"/>
      <c r="AK900" s="93"/>
      <c r="AL900" s="93"/>
      <c r="AM900" s="93"/>
      <c r="AN900" s="93"/>
      <c r="AO900" s="93"/>
      <c r="AP900" s="93"/>
      <c r="AQ900" s="93"/>
      <c r="AR900" s="93"/>
      <c r="AS900" s="93"/>
      <c r="AT900" s="93"/>
      <c r="AU900" s="93"/>
      <c r="AV900" s="93"/>
      <c r="AW900" s="93"/>
      <c r="AX900" s="93"/>
      <c r="AY900" s="93"/>
      <c r="AZ900" s="93"/>
      <c r="BA900" s="93"/>
      <c r="BB900" s="93"/>
      <c r="BC900" s="93"/>
      <c r="BD900" s="93"/>
      <c r="BE900" s="93"/>
      <c r="BF900" s="93"/>
      <c r="BG900" s="93"/>
      <c r="BH900" s="93"/>
      <c r="BI900" s="93"/>
      <c r="BJ900" s="93"/>
      <c r="BK900" s="93"/>
      <c r="BL900" s="93"/>
      <c r="BM900" s="93"/>
      <c r="BN900" s="93"/>
      <c r="BO900" s="93"/>
      <c r="BP900" s="93"/>
      <c r="BQ900" s="93"/>
      <c r="BR900" s="93"/>
      <c r="BS900" s="93"/>
      <c r="BT900" s="93"/>
      <c r="BU900" s="93"/>
      <c r="BV900" s="93"/>
      <c r="BW900" s="93"/>
      <c r="BX900" s="93"/>
      <c r="BY900" s="93"/>
    </row>
    <row r="901" spans="1:77" s="97" customFormat="1" x14ac:dyDescent="0.2">
      <c r="A901" s="157"/>
      <c r="X901" s="93"/>
      <c r="Y901" s="93"/>
      <c r="Z901" s="93"/>
      <c r="AA901" s="93"/>
      <c r="AB901" s="93"/>
      <c r="AC901" s="93"/>
      <c r="AD901" s="93"/>
      <c r="AE901" s="93"/>
      <c r="AF901" s="93"/>
      <c r="AG901" s="93"/>
      <c r="AH901" s="93"/>
      <c r="AI901" s="93"/>
      <c r="AJ901" s="93"/>
      <c r="AK901" s="93"/>
      <c r="AL901" s="93"/>
      <c r="AM901" s="93"/>
      <c r="AN901" s="93"/>
      <c r="AO901" s="93"/>
      <c r="AP901" s="93"/>
      <c r="AQ901" s="93"/>
      <c r="AR901" s="93"/>
      <c r="AS901" s="93"/>
      <c r="AT901" s="93"/>
      <c r="AU901" s="93"/>
      <c r="AV901" s="93"/>
      <c r="AW901" s="93"/>
      <c r="AX901" s="93"/>
      <c r="AY901" s="93"/>
      <c r="AZ901" s="93"/>
      <c r="BA901" s="93"/>
      <c r="BB901" s="93"/>
      <c r="BC901" s="93"/>
      <c r="BD901" s="93"/>
      <c r="BE901" s="93"/>
      <c r="BF901" s="93"/>
      <c r="BG901" s="93"/>
      <c r="BH901" s="93"/>
      <c r="BI901" s="93"/>
      <c r="BJ901" s="93"/>
      <c r="BK901" s="93"/>
      <c r="BL901" s="93"/>
      <c r="BM901" s="93"/>
      <c r="BN901" s="93"/>
      <c r="BO901" s="93"/>
      <c r="BP901" s="93"/>
      <c r="BQ901" s="93"/>
      <c r="BR901" s="93"/>
      <c r="BS901" s="93"/>
      <c r="BT901" s="93"/>
      <c r="BU901" s="93"/>
      <c r="BV901" s="93"/>
      <c r="BW901" s="93"/>
      <c r="BX901" s="93"/>
      <c r="BY901" s="93"/>
    </row>
    <row r="902" spans="1:77" s="97" customFormat="1" x14ac:dyDescent="0.2">
      <c r="A902" s="157"/>
      <c r="X902" s="93"/>
      <c r="Y902" s="93"/>
      <c r="Z902" s="93"/>
      <c r="AA902" s="93"/>
      <c r="AB902" s="93"/>
      <c r="AC902" s="93"/>
      <c r="AD902" s="93"/>
      <c r="AE902" s="93"/>
      <c r="AF902" s="93"/>
      <c r="AG902" s="93"/>
      <c r="AH902" s="93"/>
      <c r="AI902" s="93"/>
      <c r="AJ902" s="93"/>
      <c r="AK902" s="93"/>
      <c r="AL902" s="93"/>
      <c r="AM902" s="93"/>
      <c r="AN902" s="93"/>
      <c r="AO902" s="93"/>
      <c r="AP902" s="93"/>
      <c r="AQ902" s="93"/>
      <c r="AR902" s="93"/>
      <c r="AS902" s="93"/>
      <c r="AT902" s="93"/>
      <c r="AU902" s="93"/>
      <c r="AV902" s="93"/>
      <c r="AW902" s="93"/>
      <c r="AX902" s="93"/>
      <c r="AY902" s="93"/>
      <c r="AZ902" s="93"/>
      <c r="BA902" s="93"/>
      <c r="BB902" s="93"/>
      <c r="BC902" s="93"/>
      <c r="BD902" s="93"/>
      <c r="BE902" s="93"/>
      <c r="BF902" s="93"/>
      <c r="BG902" s="93"/>
      <c r="BH902" s="93"/>
      <c r="BI902" s="93"/>
      <c r="BJ902" s="93"/>
      <c r="BK902" s="93"/>
      <c r="BL902" s="93"/>
      <c r="BM902" s="93"/>
      <c r="BN902" s="93"/>
      <c r="BO902" s="93"/>
      <c r="BP902" s="93"/>
      <c r="BQ902" s="93"/>
      <c r="BR902" s="93"/>
      <c r="BS902" s="93"/>
      <c r="BT902" s="93"/>
      <c r="BU902" s="93"/>
      <c r="BV902" s="93"/>
      <c r="BW902" s="93"/>
      <c r="BX902" s="93"/>
      <c r="BY902" s="93"/>
    </row>
    <row r="903" spans="1:77" s="97" customFormat="1" x14ac:dyDescent="0.2">
      <c r="A903" s="157"/>
      <c r="X903" s="93"/>
      <c r="Y903" s="93"/>
      <c r="Z903" s="93"/>
      <c r="AA903" s="93"/>
      <c r="AB903" s="93"/>
      <c r="AC903" s="93"/>
      <c r="AD903" s="93"/>
      <c r="AE903" s="93"/>
      <c r="AF903" s="93"/>
      <c r="AG903" s="93"/>
      <c r="AH903" s="93"/>
      <c r="AI903" s="93"/>
      <c r="AJ903" s="93"/>
      <c r="AK903" s="93"/>
      <c r="AL903" s="93"/>
      <c r="AM903" s="93"/>
      <c r="AN903" s="93"/>
      <c r="AO903" s="93"/>
      <c r="AP903" s="93"/>
      <c r="AQ903" s="93"/>
      <c r="AR903" s="93"/>
      <c r="AS903" s="93"/>
      <c r="AT903" s="93"/>
      <c r="AU903" s="93"/>
      <c r="AV903" s="93"/>
      <c r="AW903" s="93"/>
      <c r="AX903" s="93"/>
      <c r="AY903" s="93"/>
      <c r="AZ903" s="93"/>
      <c r="BA903" s="93"/>
      <c r="BB903" s="93"/>
      <c r="BC903" s="93"/>
      <c r="BD903" s="93"/>
      <c r="BE903" s="93"/>
      <c r="BF903" s="93"/>
      <c r="BG903" s="93"/>
      <c r="BH903" s="93"/>
      <c r="BI903" s="93"/>
      <c r="BJ903" s="93"/>
      <c r="BK903" s="93"/>
      <c r="BL903" s="93"/>
      <c r="BM903" s="93"/>
      <c r="BN903" s="93"/>
      <c r="BO903" s="93"/>
      <c r="BP903" s="93"/>
      <c r="BQ903" s="93"/>
      <c r="BR903" s="93"/>
      <c r="BS903" s="93"/>
      <c r="BT903" s="93"/>
      <c r="BU903" s="93"/>
      <c r="BV903" s="93"/>
      <c r="BW903" s="93"/>
      <c r="BX903" s="93"/>
      <c r="BY903" s="93"/>
    </row>
    <row r="904" spans="1:77" s="97" customFormat="1" x14ac:dyDescent="0.2">
      <c r="A904" s="157"/>
      <c r="X904" s="93"/>
      <c r="Y904" s="93"/>
      <c r="Z904" s="93"/>
      <c r="AA904" s="93"/>
      <c r="AB904" s="93"/>
      <c r="AC904" s="93"/>
      <c r="AD904" s="93"/>
      <c r="AE904" s="93"/>
      <c r="AF904" s="93"/>
      <c r="AG904" s="93"/>
      <c r="AH904" s="93"/>
      <c r="AI904" s="93"/>
      <c r="AJ904" s="93"/>
      <c r="AK904" s="93"/>
      <c r="AL904" s="93"/>
      <c r="AM904" s="93"/>
      <c r="AN904" s="93"/>
      <c r="AO904" s="93"/>
      <c r="AP904" s="93"/>
      <c r="AQ904" s="93"/>
      <c r="AR904" s="93"/>
      <c r="AS904" s="93"/>
      <c r="AT904" s="93"/>
      <c r="AU904" s="93"/>
      <c r="AV904" s="93"/>
      <c r="AW904" s="93"/>
      <c r="AX904" s="93"/>
      <c r="AY904" s="93"/>
      <c r="AZ904" s="93"/>
      <c r="BA904" s="93"/>
      <c r="BB904" s="93"/>
      <c r="BC904" s="93"/>
      <c r="BD904" s="93"/>
      <c r="BE904" s="93"/>
      <c r="BF904" s="93"/>
      <c r="BG904" s="93"/>
      <c r="BH904" s="93"/>
      <c r="BI904" s="93"/>
      <c r="BJ904" s="93"/>
      <c r="BK904" s="93"/>
      <c r="BL904" s="93"/>
      <c r="BM904" s="93"/>
      <c r="BN904" s="93"/>
      <c r="BO904" s="93"/>
      <c r="BP904" s="93"/>
      <c r="BQ904" s="93"/>
      <c r="BR904" s="93"/>
      <c r="BS904" s="93"/>
      <c r="BT904" s="93"/>
      <c r="BU904" s="93"/>
      <c r="BV904" s="93"/>
      <c r="BW904" s="93"/>
      <c r="BX904" s="93"/>
      <c r="BY904" s="93"/>
    </row>
    <row r="905" spans="1:77" s="97" customFormat="1" x14ac:dyDescent="0.2">
      <c r="A905" s="157"/>
      <c r="X905" s="93"/>
      <c r="Y905" s="93"/>
      <c r="Z905" s="93"/>
      <c r="AA905" s="93"/>
      <c r="AB905" s="93"/>
      <c r="AC905" s="93"/>
      <c r="AD905" s="93"/>
      <c r="AE905" s="93"/>
      <c r="AF905" s="93"/>
      <c r="AG905" s="93"/>
      <c r="AH905" s="93"/>
      <c r="AI905" s="93"/>
      <c r="AJ905" s="93"/>
      <c r="AK905" s="93"/>
      <c r="AL905" s="93"/>
      <c r="AM905" s="93"/>
      <c r="AN905" s="93"/>
      <c r="AO905" s="93"/>
      <c r="AP905" s="93"/>
      <c r="AQ905" s="93"/>
      <c r="AR905" s="93"/>
      <c r="AS905" s="93"/>
      <c r="AT905" s="93"/>
      <c r="AU905" s="93"/>
      <c r="AV905" s="93"/>
      <c r="AW905" s="93"/>
      <c r="AX905" s="93"/>
      <c r="AY905" s="93"/>
      <c r="AZ905" s="93"/>
      <c r="BA905" s="93"/>
      <c r="BB905" s="93"/>
      <c r="BC905" s="93"/>
      <c r="BD905" s="93"/>
      <c r="BE905" s="93"/>
      <c r="BF905" s="93"/>
      <c r="BG905" s="93"/>
      <c r="BH905" s="93"/>
      <c r="BI905" s="93"/>
      <c r="BJ905" s="93"/>
      <c r="BK905" s="93"/>
      <c r="BL905" s="93"/>
      <c r="BM905" s="93"/>
      <c r="BN905" s="93"/>
      <c r="BO905" s="93"/>
      <c r="BP905" s="93"/>
      <c r="BQ905" s="93"/>
      <c r="BR905" s="93"/>
      <c r="BS905" s="93"/>
      <c r="BT905" s="93"/>
      <c r="BU905" s="93"/>
      <c r="BV905" s="93"/>
      <c r="BW905" s="93"/>
      <c r="BX905" s="93"/>
      <c r="BY905" s="93"/>
    </row>
    <row r="906" spans="1:77" s="97" customFormat="1" x14ac:dyDescent="0.2">
      <c r="A906" s="157"/>
      <c r="X906" s="93"/>
      <c r="Y906" s="93"/>
      <c r="Z906" s="93"/>
      <c r="AA906" s="93"/>
      <c r="AB906" s="93"/>
      <c r="AC906" s="93"/>
      <c r="AD906" s="93"/>
      <c r="AE906" s="93"/>
      <c r="AF906" s="93"/>
      <c r="AG906" s="93"/>
      <c r="AH906" s="93"/>
      <c r="AI906" s="93"/>
      <c r="AJ906" s="93"/>
      <c r="AK906" s="93"/>
      <c r="AL906" s="93"/>
      <c r="AM906" s="93"/>
      <c r="AN906" s="93"/>
      <c r="AO906" s="93"/>
      <c r="AP906" s="93"/>
      <c r="AQ906" s="93"/>
      <c r="AR906" s="93"/>
      <c r="AS906" s="93"/>
      <c r="AT906" s="93"/>
      <c r="AU906" s="93"/>
      <c r="AV906" s="93"/>
      <c r="AW906" s="93"/>
      <c r="AX906" s="93"/>
      <c r="AY906" s="93"/>
      <c r="AZ906" s="93"/>
      <c r="BA906" s="93"/>
      <c r="BB906" s="93"/>
      <c r="BC906" s="93"/>
      <c r="BD906" s="93"/>
      <c r="BE906" s="93"/>
      <c r="BF906" s="93"/>
      <c r="BG906" s="93"/>
      <c r="BH906" s="93"/>
      <c r="BI906" s="93"/>
      <c r="BJ906" s="93"/>
      <c r="BK906" s="93"/>
      <c r="BL906" s="93"/>
      <c r="BM906" s="93"/>
      <c r="BN906" s="93"/>
      <c r="BO906" s="93"/>
      <c r="BP906" s="93"/>
      <c r="BQ906" s="93"/>
      <c r="BR906" s="93"/>
      <c r="BS906" s="93"/>
      <c r="BT906" s="93"/>
      <c r="BU906" s="93"/>
      <c r="BV906" s="93"/>
      <c r="BW906" s="93"/>
      <c r="BX906" s="93"/>
      <c r="BY906" s="93"/>
    </row>
    <row r="907" spans="1:77" s="97" customFormat="1" x14ac:dyDescent="0.2">
      <c r="A907" s="157"/>
      <c r="X907" s="93"/>
      <c r="Y907" s="93"/>
      <c r="Z907" s="93"/>
      <c r="AA907" s="93"/>
      <c r="AB907" s="93"/>
      <c r="AC907" s="93"/>
      <c r="AD907" s="93"/>
      <c r="AE907" s="93"/>
      <c r="AF907" s="93"/>
      <c r="AG907" s="93"/>
      <c r="AH907" s="93"/>
      <c r="AI907" s="93"/>
      <c r="AJ907" s="93"/>
      <c r="AK907" s="93"/>
      <c r="AL907" s="93"/>
      <c r="AM907" s="93"/>
      <c r="AN907" s="93"/>
      <c r="AO907" s="93"/>
      <c r="AP907" s="93"/>
      <c r="AQ907" s="93"/>
      <c r="AR907" s="93"/>
      <c r="AS907" s="93"/>
      <c r="AT907" s="93"/>
      <c r="AU907" s="93"/>
      <c r="AV907" s="93"/>
      <c r="AW907" s="93"/>
      <c r="AX907" s="93"/>
      <c r="AY907" s="93"/>
      <c r="AZ907" s="93"/>
      <c r="BA907" s="93"/>
      <c r="BB907" s="93"/>
      <c r="BC907" s="93"/>
      <c r="BD907" s="93"/>
      <c r="BE907" s="93"/>
      <c r="BF907" s="93"/>
      <c r="BG907" s="93"/>
      <c r="BH907" s="93"/>
      <c r="BI907" s="93"/>
      <c r="BJ907" s="93"/>
      <c r="BK907" s="93"/>
      <c r="BL907" s="93"/>
      <c r="BM907" s="93"/>
      <c r="BN907" s="93"/>
      <c r="BO907" s="93"/>
      <c r="BP907" s="93"/>
      <c r="BQ907" s="93"/>
      <c r="BR907" s="93"/>
      <c r="BS907" s="93"/>
      <c r="BT907" s="93"/>
      <c r="BU907" s="93"/>
      <c r="BV907" s="93"/>
      <c r="BW907" s="93"/>
      <c r="BX907" s="93"/>
      <c r="BY907" s="93"/>
    </row>
    <row r="908" spans="1:77" s="97" customFormat="1" x14ac:dyDescent="0.2">
      <c r="A908" s="157"/>
      <c r="X908" s="93"/>
      <c r="Y908" s="93"/>
      <c r="Z908" s="93"/>
      <c r="AA908" s="93"/>
      <c r="AB908" s="93"/>
      <c r="AC908" s="93"/>
      <c r="AD908" s="93"/>
      <c r="AE908" s="93"/>
      <c r="AF908" s="93"/>
      <c r="AG908" s="93"/>
      <c r="AH908" s="93"/>
      <c r="AI908" s="93"/>
      <c r="AJ908" s="93"/>
      <c r="AK908" s="93"/>
      <c r="AL908" s="93"/>
      <c r="AM908" s="93"/>
      <c r="AN908" s="93"/>
      <c r="AO908" s="93"/>
      <c r="AP908" s="93"/>
      <c r="AQ908" s="93"/>
      <c r="AR908" s="93"/>
      <c r="AS908" s="93"/>
      <c r="AT908" s="93"/>
      <c r="AU908" s="93"/>
      <c r="AV908" s="93"/>
      <c r="AW908" s="93"/>
      <c r="AX908" s="93"/>
      <c r="AY908" s="93"/>
      <c r="AZ908" s="93"/>
      <c r="BA908" s="93"/>
      <c r="BB908" s="93"/>
      <c r="BC908" s="93"/>
      <c r="BD908" s="93"/>
      <c r="BE908" s="93"/>
      <c r="BF908" s="93"/>
      <c r="BG908" s="93"/>
      <c r="BH908" s="93"/>
      <c r="BI908" s="93"/>
      <c r="BJ908" s="93"/>
      <c r="BK908" s="93"/>
      <c r="BL908" s="93"/>
      <c r="BM908" s="93"/>
      <c r="BN908" s="93"/>
      <c r="BO908" s="93"/>
      <c r="BP908" s="93"/>
      <c r="BQ908" s="93"/>
      <c r="BR908" s="93"/>
      <c r="BS908" s="93"/>
      <c r="BT908" s="93"/>
      <c r="BU908" s="93"/>
      <c r="BV908" s="93"/>
      <c r="BW908" s="93"/>
      <c r="BX908" s="93"/>
      <c r="BY908" s="93"/>
    </row>
    <row r="909" spans="1:77" s="97" customFormat="1" x14ac:dyDescent="0.2">
      <c r="A909" s="157"/>
      <c r="X909" s="93"/>
      <c r="Y909" s="93"/>
      <c r="Z909" s="93"/>
      <c r="AA909" s="93"/>
      <c r="AB909" s="93"/>
      <c r="AC909" s="93"/>
      <c r="AD909" s="93"/>
      <c r="AE909" s="93"/>
      <c r="AF909" s="93"/>
      <c r="AG909" s="93"/>
      <c r="AH909" s="93"/>
      <c r="AI909" s="93"/>
      <c r="AJ909" s="93"/>
      <c r="AK909" s="93"/>
      <c r="AL909" s="93"/>
      <c r="AM909" s="93"/>
      <c r="AN909" s="93"/>
      <c r="AO909" s="93"/>
      <c r="AP909" s="93"/>
      <c r="AQ909" s="93"/>
      <c r="AR909" s="93"/>
      <c r="AS909" s="93"/>
      <c r="AT909" s="93"/>
      <c r="AU909" s="93"/>
      <c r="AV909" s="93"/>
      <c r="AW909" s="93"/>
      <c r="AX909" s="93"/>
      <c r="AY909" s="93"/>
      <c r="AZ909" s="93"/>
      <c r="BA909" s="93"/>
      <c r="BB909" s="93"/>
      <c r="BC909" s="93"/>
      <c r="BD909" s="93"/>
      <c r="BE909" s="93"/>
      <c r="BF909" s="93"/>
      <c r="BG909" s="93"/>
      <c r="BH909" s="93"/>
      <c r="BI909" s="93"/>
      <c r="BJ909" s="93"/>
      <c r="BK909" s="93"/>
      <c r="BL909" s="93"/>
      <c r="BM909" s="93"/>
      <c r="BN909" s="93"/>
      <c r="BO909" s="93"/>
      <c r="BP909" s="93"/>
      <c r="BQ909" s="93"/>
      <c r="BR909" s="93"/>
      <c r="BS909" s="93"/>
      <c r="BT909" s="93"/>
      <c r="BU909" s="93"/>
      <c r="BV909" s="93"/>
      <c r="BW909" s="93"/>
      <c r="BX909" s="93"/>
      <c r="BY909" s="93"/>
    </row>
    <row r="910" spans="1:77" s="97" customFormat="1" x14ac:dyDescent="0.2">
      <c r="A910" s="157"/>
      <c r="X910" s="93"/>
      <c r="Y910" s="93"/>
      <c r="Z910" s="93"/>
      <c r="AA910" s="93"/>
      <c r="AB910" s="93"/>
      <c r="AC910" s="93"/>
      <c r="AD910" s="93"/>
      <c r="AE910" s="93"/>
      <c r="AF910" s="93"/>
      <c r="AG910" s="93"/>
      <c r="AH910" s="93"/>
      <c r="AI910" s="93"/>
      <c r="AJ910" s="93"/>
      <c r="AK910" s="93"/>
      <c r="AL910" s="93"/>
      <c r="AM910" s="93"/>
      <c r="AN910" s="93"/>
      <c r="AO910" s="93"/>
      <c r="AP910" s="93"/>
      <c r="AQ910" s="93"/>
      <c r="AR910" s="93"/>
      <c r="AS910" s="93"/>
      <c r="AT910" s="93"/>
      <c r="AU910" s="93"/>
      <c r="AV910" s="93"/>
      <c r="AW910" s="93"/>
      <c r="AX910" s="93"/>
      <c r="AY910" s="93"/>
      <c r="AZ910" s="93"/>
      <c r="BA910" s="93"/>
      <c r="BB910" s="93"/>
      <c r="BC910" s="93"/>
      <c r="BD910" s="93"/>
      <c r="BE910" s="93"/>
      <c r="BF910" s="93"/>
      <c r="BG910" s="93"/>
      <c r="BH910" s="93"/>
      <c r="BI910" s="93"/>
      <c r="BJ910" s="93"/>
      <c r="BK910" s="93"/>
      <c r="BL910" s="93"/>
      <c r="BM910" s="93"/>
      <c r="BN910" s="93"/>
      <c r="BO910" s="93"/>
      <c r="BP910" s="93"/>
      <c r="BQ910" s="93"/>
      <c r="BR910" s="93"/>
      <c r="BS910" s="93"/>
      <c r="BT910" s="93"/>
      <c r="BU910" s="93"/>
      <c r="BV910" s="93"/>
      <c r="BW910" s="93"/>
      <c r="BX910" s="93"/>
      <c r="BY910" s="93"/>
    </row>
    <row r="911" spans="1:77" s="97" customFormat="1" x14ac:dyDescent="0.2">
      <c r="A911" s="157"/>
      <c r="X911" s="93"/>
      <c r="Y911" s="93"/>
      <c r="Z911" s="93"/>
      <c r="AA911" s="93"/>
      <c r="AB911" s="93"/>
      <c r="AC911" s="93"/>
      <c r="AD911" s="93"/>
      <c r="AE911" s="93"/>
      <c r="AF911" s="93"/>
      <c r="AG911" s="93"/>
      <c r="AH911" s="93"/>
      <c r="AI911" s="93"/>
      <c r="AJ911" s="93"/>
      <c r="AK911" s="93"/>
      <c r="AL911" s="93"/>
      <c r="AM911" s="93"/>
      <c r="AN911" s="93"/>
      <c r="AO911" s="93"/>
      <c r="AP911" s="93"/>
      <c r="AQ911" s="93"/>
      <c r="AR911" s="93"/>
      <c r="AS911" s="93"/>
      <c r="AT911" s="93"/>
      <c r="AU911" s="93"/>
      <c r="AV911" s="93"/>
      <c r="AW911" s="93"/>
      <c r="AX911" s="93"/>
      <c r="AY911" s="93"/>
      <c r="AZ911" s="93"/>
      <c r="BA911" s="93"/>
      <c r="BB911" s="93"/>
      <c r="BC911" s="93"/>
      <c r="BD911" s="93"/>
      <c r="BE911" s="93"/>
      <c r="BF911" s="93"/>
      <c r="BG911" s="93"/>
      <c r="BH911" s="93"/>
      <c r="BI911" s="93"/>
      <c r="BJ911" s="93"/>
      <c r="BK911" s="93"/>
      <c r="BL911" s="93"/>
      <c r="BM911" s="93"/>
      <c r="BN911" s="93"/>
      <c r="BO911" s="93"/>
      <c r="BP911" s="93"/>
      <c r="BQ911" s="93"/>
      <c r="BR911" s="93"/>
      <c r="BS911" s="93"/>
      <c r="BT911" s="93"/>
      <c r="BU911" s="93"/>
      <c r="BV911" s="93"/>
      <c r="BW911" s="93"/>
      <c r="BX911" s="93"/>
      <c r="BY911" s="93"/>
    </row>
    <row r="912" spans="1:77" s="97" customFormat="1" x14ac:dyDescent="0.2">
      <c r="A912" s="157"/>
      <c r="X912" s="93"/>
      <c r="Y912" s="93"/>
      <c r="Z912" s="93"/>
      <c r="AA912" s="93"/>
      <c r="AB912" s="93"/>
      <c r="AC912" s="93"/>
      <c r="AD912" s="93"/>
      <c r="AE912" s="93"/>
      <c r="AF912" s="93"/>
      <c r="AG912" s="93"/>
      <c r="AH912" s="93"/>
      <c r="AI912" s="93"/>
      <c r="AJ912" s="93"/>
      <c r="AK912" s="93"/>
      <c r="AL912" s="93"/>
      <c r="AM912" s="93"/>
      <c r="AN912" s="93"/>
      <c r="AO912" s="93"/>
      <c r="AP912" s="93"/>
      <c r="AQ912" s="93"/>
      <c r="AR912" s="93"/>
      <c r="AS912" s="93"/>
      <c r="AT912" s="93"/>
      <c r="AU912" s="93"/>
      <c r="AV912" s="93"/>
      <c r="AW912" s="93"/>
      <c r="AX912" s="93"/>
      <c r="AY912" s="93"/>
      <c r="AZ912" s="93"/>
      <c r="BA912" s="93"/>
      <c r="BB912" s="93"/>
      <c r="BC912" s="93"/>
      <c r="BD912" s="93"/>
      <c r="BE912" s="93"/>
      <c r="BF912" s="93"/>
      <c r="BG912" s="93"/>
      <c r="BH912" s="93"/>
      <c r="BI912" s="93"/>
      <c r="BJ912" s="93"/>
      <c r="BK912" s="93"/>
      <c r="BL912" s="93"/>
      <c r="BM912" s="93"/>
      <c r="BN912" s="93"/>
      <c r="BO912" s="93"/>
      <c r="BP912" s="93"/>
      <c r="BQ912" s="93"/>
      <c r="BR912" s="93"/>
      <c r="BS912" s="93"/>
      <c r="BT912" s="93"/>
      <c r="BU912" s="93"/>
      <c r="BV912" s="93"/>
      <c r="BW912" s="93"/>
      <c r="BX912" s="93"/>
      <c r="BY912" s="93"/>
    </row>
    <row r="913" spans="1:77" s="97" customFormat="1" x14ac:dyDescent="0.2">
      <c r="A913" s="157"/>
      <c r="X913" s="93"/>
      <c r="Y913" s="93"/>
      <c r="Z913" s="93"/>
      <c r="AA913" s="93"/>
      <c r="AB913" s="93"/>
      <c r="AC913" s="93"/>
      <c r="AD913" s="93"/>
      <c r="AE913" s="93"/>
      <c r="AF913" s="93"/>
      <c r="AG913" s="93"/>
      <c r="AH913" s="93"/>
      <c r="AI913" s="93"/>
      <c r="AJ913" s="93"/>
      <c r="AK913" s="93"/>
      <c r="AL913" s="93"/>
      <c r="AM913" s="93"/>
      <c r="AN913" s="93"/>
      <c r="AO913" s="93"/>
      <c r="AP913" s="93"/>
      <c r="AQ913" s="93"/>
      <c r="AR913" s="93"/>
      <c r="AS913" s="93"/>
      <c r="AT913" s="93"/>
      <c r="AU913" s="93"/>
      <c r="AV913" s="93"/>
      <c r="AW913" s="93"/>
      <c r="AX913" s="93"/>
      <c r="AY913" s="93"/>
      <c r="AZ913" s="93"/>
      <c r="BA913" s="93"/>
      <c r="BB913" s="93"/>
      <c r="BC913" s="93"/>
      <c r="BD913" s="93"/>
      <c r="BE913" s="93"/>
      <c r="BF913" s="93"/>
      <c r="BG913" s="93"/>
      <c r="BH913" s="93"/>
      <c r="BI913" s="93"/>
      <c r="BJ913" s="93"/>
      <c r="BK913" s="93"/>
      <c r="BL913" s="93"/>
      <c r="BM913" s="93"/>
      <c r="BN913" s="93"/>
      <c r="BO913" s="93"/>
      <c r="BP913" s="93"/>
      <c r="BQ913" s="93"/>
      <c r="BR913" s="93"/>
      <c r="BS913" s="93"/>
      <c r="BT913" s="93"/>
      <c r="BU913" s="93"/>
      <c r="BV913" s="93"/>
      <c r="BW913" s="93"/>
      <c r="BX913" s="93"/>
      <c r="BY913" s="93"/>
    </row>
    <row r="914" spans="1:77" s="97" customFormat="1" x14ac:dyDescent="0.2">
      <c r="A914" s="157"/>
      <c r="X914" s="93"/>
      <c r="Y914" s="93"/>
      <c r="Z914" s="93"/>
      <c r="AA914" s="93"/>
      <c r="AB914" s="93"/>
      <c r="AC914" s="93"/>
      <c r="AD914" s="93"/>
      <c r="AE914" s="93"/>
      <c r="AF914" s="93"/>
      <c r="AG914" s="93"/>
      <c r="AH914" s="93"/>
      <c r="AI914" s="93"/>
      <c r="AJ914" s="93"/>
      <c r="AK914" s="93"/>
      <c r="AL914" s="93"/>
      <c r="AM914" s="93"/>
      <c r="AN914" s="93"/>
      <c r="AO914" s="93"/>
      <c r="AP914" s="93"/>
      <c r="AQ914" s="93"/>
      <c r="AR914" s="93"/>
      <c r="AS914" s="93"/>
      <c r="AT914" s="93"/>
      <c r="AU914" s="93"/>
      <c r="AV914" s="93"/>
      <c r="AW914" s="93"/>
      <c r="AX914" s="93"/>
      <c r="AY914" s="93"/>
      <c r="AZ914" s="93"/>
      <c r="BA914" s="93"/>
      <c r="BB914" s="93"/>
      <c r="BC914" s="93"/>
      <c r="BD914" s="93"/>
      <c r="BE914" s="93"/>
      <c r="BF914" s="93"/>
      <c r="BG914" s="93"/>
      <c r="BH914" s="93"/>
      <c r="BI914" s="93"/>
      <c r="BJ914" s="93"/>
      <c r="BK914" s="93"/>
      <c r="BL914" s="93"/>
      <c r="BM914" s="93"/>
      <c r="BN914" s="93"/>
      <c r="BO914" s="93"/>
      <c r="BP914" s="93"/>
      <c r="BQ914" s="93"/>
      <c r="BR914" s="93"/>
      <c r="BS914" s="93"/>
      <c r="BT914" s="93"/>
      <c r="BU914" s="93"/>
      <c r="BV914" s="93"/>
      <c r="BW914" s="93"/>
      <c r="BX914" s="93"/>
      <c r="BY914" s="93"/>
    </row>
    <row r="915" spans="1:77" s="97" customFormat="1" x14ac:dyDescent="0.2">
      <c r="A915" s="157"/>
      <c r="X915" s="93"/>
      <c r="Y915" s="93"/>
      <c r="Z915" s="93"/>
      <c r="AA915" s="93"/>
      <c r="AB915" s="93"/>
      <c r="AC915" s="93"/>
      <c r="AD915" s="93"/>
      <c r="AE915" s="93"/>
      <c r="AF915" s="93"/>
      <c r="AG915" s="93"/>
      <c r="AH915" s="93"/>
      <c r="AI915" s="93"/>
      <c r="AJ915" s="93"/>
      <c r="AK915" s="93"/>
      <c r="AL915" s="93"/>
      <c r="AM915" s="93"/>
      <c r="AN915" s="93"/>
      <c r="AO915" s="93"/>
      <c r="AP915" s="93"/>
      <c r="AQ915" s="93"/>
      <c r="AR915" s="93"/>
      <c r="AS915" s="93"/>
      <c r="AT915" s="93"/>
      <c r="AU915" s="93"/>
      <c r="AV915" s="93"/>
      <c r="AW915" s="93"/>
      <c r="AX915" s="93"/>
      <c r="AY915" s="93"/>
      <c r="AZ915" s="93"/>
      <c r="BA915" s="93"/>
      <c r="BB915" s="93"/>
      <c r="BC915" s="93"/>
      <c r="BD915" s="93"/>
      <c r="BE915" s="93"/>
      <c r="BF915" s="93"/>
      <c r="BG915" s="93"/>
      <c r="BH915" s="93"/>
      <c r="BI915" s="93"/>
      <c r="BJ915" s="93"/>
      <c r="BK915" s="93"/>
      <c r="BL915" s="93"/>
      <c r="BM915" s="93"/>
      <c r="BN915" s="93"/>
      <c r="BO915" s="93"/>
      <c r="BP915" s="93"/>
      <c r="BQ915" s="93"/>
      <c r="BR915" s="93"/>
      <c r="BS915" s="93"/>
      <c r="BT915" s="93"/>
      <c r="BU915" s="93"/>
      <c r="BV915" s="93"/>
      <c r="BW915" s="93"/>
      <c r="BX915" s="93"/>
      <c r="BY915" s="93"/>
    </row>
    <row r="916" spans="1:77" s="97" customFormat="1" x14ac:dyDescent="0.2">
      <c r="A916" s="157"/>
      <c r="X916" s="93"/>
      <c r="Y916" s="93"/>
      <c r="Z916" s="93"/>
      <c r="AA916" s="93"/>
      <c r="AB916" s="93"/>
      <c r="AC916" s="93"/>
      <c r="AD916" s="93"/>
      <c r="AE916" s="93"/>
      <c r="AF916" s="93"/>
      <c r="AG916" s="93"/>
      <c r="AH916" s="93"/>
      <c r="AI916" s="93"/>
      <c r="AJ916" s="93"/>
      <c r="AK916" s="93"/>
      <c r="AL916" s="93"/>
      <c r="AM916" s="93"/>
      <c r="AN916" s="93"/>
      <c r="AO916" s="93"/>
      <c r="AP916" s="93"/>
      <c r="AQ916" s="93"/>
      <c r="AR916" s="93"/>
      <c r="AS916" s="93"/>
      <c r="AT916" s="93"/>
      <c r="AU916" s="93"/>
      <c r="AV916" s="93"/>
      <c r="AW916" s="93"/>
      <c r="AX916" s="93"/>
      <c r="AY916" s="93"/>
      <c r="AZ916" s="93"/>
      <c r="BA916" s="93"/>
      <c r="BB916" s="93"/>
      <c r="BC916" s="93"/>
      <c r="BD916" s="93"/>
      <c r="BE916" s="93"/>
      <c r="BF916" s="93"/>
      <c r="BG916" s="93"/>
      <c r="BH916" s="93"/>
      <c r="BI916" s="93"/>
      <c r="BJ916" s="93"/>
      <c r="BK916" s="93"/>
      <c r="BL916" s="93"/>
      <c r="BM916" s="93"/>
      <c r="BN916" s="93"/>
      <c r="BO916" s="93"/>
      <c r="BP916" s="93"/>
      <c r="BQ916" s="93"/>
      <c r="BR916" s="93"/>
      <c r="BS916" s="93"/>
      <c r="BT916" s="93"/>
      <c r="BU916" s="93"/>
      <c r="BV916" s="93"/>
      <c r="BW916" s="93"/>
      <c r="BX916" s="93"/>
      <c r="BY916" s="93"/>
    </row>
    <row r="917" spans="1:77" s="97" customFormat="1" x14ac:dyDescent="0.2">
      <c r="A917" s="157"/>
      <c r="X917" s="93"/>
      <c r="Y917" s="93"/>
      <c r="Z917" s="93"/>
      <c r="AA917" s="93"/>
      <c r="AB917" s="93"/>
      <c r="AC917" s="93"/>
      <c r="AD917" s="93"/>
      <c r="AE917" s="93"/>
      <c r="AF917" s="93"/>
      <c r="AG917" s="93"/>
      <c r="AH917" s="93"/>
      <c r="AI917" s="93"/>
      <c r="AJ917" s="93"/>
      <c r="AK917" s="93"/>
      <c r="AL917" s="93"/>
      <c r="AM917" s="93"/>
      <c r="AN917" s="93"/>
      <c r="AO917" s="93"/>
      <c r="AP917" s="93"/>
      <c r="AQ917" s="93"/>
      <c r="AR917" s="93"/>
      <c r="AS917" s="93"/>
      <c r="AT917" s="93"/>
      <c r="AU917" s="93"/>
      <c r="AV917" s="93"/>
      <c r="AW917" s="93"/>
      <c r="AX917" s="93"/>
      <c r="AY917" s="93"/>
      <c r="AZ917" s="93"/>
      <c r="BA917" s="93"/>
      <c r="BB917" s="93"/>
      <c r="BC917" s="93"/>
      <c r="BD917" s="93"/>
      <c r="BE917" s="93"/>
      <c r="BF917" s="93"/>
      <c r="BG917" s="93"/>
      <c r="BH917" s="93"/>
      <c r="BI917" s="93"/>
      <c r="BJ917" s="93"/>
      <c r="BK917" s="93"/>
      <c r="BL917" s="93"/>
      <c r="BM917" s="93"/>
      <c r="BN917" s="93"/>
      <c r="BO917" s="93"/>
      <c r="BP917" s="93"/>
      <c r="BQ917" s="93"/>
      <c r="BR917" s="93"/>
      <c r="BS917" s="93"/>
      <c r="BT917" s="93"/>
      <c r="BU917" s="93"/>
      <c r="BV917" s="93"/>
      <c r="BW917" s="93"/>
      <c r="BX917" s="93"/>
      <c r="BY917" s="93"/>
    </row>
    <row r="918" spans="1:77" s="97" customFormat="1" x14ac:dyDescent="0.2">
      <c r="A918" s="157"/>
      <c r="X918" s="93"/>
      <c r="Y918" s="93"/>
      <c r="Z918" s="93"/>
      <c r="AA918" s="93"/>
      <c r="AB918" s="93"/>
      <c r="AC918" s="93"/>
      <c r="AD918" s="93"/>
      <c r="AE918" s="93"/>
      <c r="AF918" s="93"/>
      <c r="AG918" s="93"/>
      <c r="AH918" s="93"/>
      <c r="AI918" s="93"/>
      <c r="AJ918" s="93"/>
      <c r="AK918" s="93"/>
      <c r="AL918" s="93"/>
      <c r="AM918" s="93"/>
      <c r="AN918" s="93"/>
      <c r="AO918" s="93"/>
      <c r="AP918" s="93"/>
      <c r="AQ918" s="93"/>
      <c r="AR918" s="93"/>
      <c r="AS918" s="93"/>
      <c r="AT918" s="93"/>
      <c r="AU918" s="93"/>
      <c r="AV918" s="93"/>
      <c r="AW918" s="93"/>
      <c r="AX918" s="93"/>
      <c r="AY918" s="93"/>
      <c r="AZ918" s="93"/>
      <c r="BA918" s="93"/>
      <c r="BB918" s="93"/>
      <c r="BC918" s="93"/>
      <c r="BD918" s="93"/>
      <c r="BE918" s="93"/>
      <c r="BF918" s="93"/>
      <c r="BG918" s="93"/>
      <c r="BH918" s="93"/>
      <c r="BI918" s="93"/>
      <c r="BJ918" s="93"/>
      <c r="BK918" s="93"/>
      <c r="BL918" s="93"/>
      <c r="BM918" s="93"/>
      <c r="BN918" s="93"/>
      <c r="BO918" s="93"/>
      <c r="BP918" s="93"/>
      <c r="BQ918" s="93"/>
      <c r="BR918" s="93"/>
      <c r="BS918" s="93"/>
      <c r="BT918" s="93"/>
      <c r="BU918" s="93"/>
      <c r="BV918" s="93"/>
      <c r="BW918" s="93"/>
      <c r="BX918" s="93"/>
      <c r="BY918" s="93"/>
    </row>
    <row r="919" spans="1:77" s="97" customFormat="1" x14ac:dyDescent="0.2">
      <c r="A919" s="157"/>
      <c r="X919" s="93"/>
      <c r="Y919" s="93"/>
      <c r="Z919" s="93"/>
      <c r="AA919" s="93"/>
      <c r="AB919" s="93"/>
      <c r="AC919" s="93"/>
      <c r="AD919" s="93"/>
      <c r="AE919" s="93"/>
      <c r="AF919" s="93"/>
      <c r="AG919" s="93"/>
      <c r="AH919" s="93"/>
      <c r="AI919" s="93"/>
      <c r="AJ919" s="93"/>
      <c r="AK919" s="93"/>
      <c r="AL919" s="93"/>
      <c r="AM919" s="93"/>
      <c r="AN919" s="93"/>
      <c r="AO919" s="93"/>
      <c r="AP919" s="93"/>
      <c r="AQ919" s="93"/>
      <c r="AR919" s="93"/>
      <c r="AS919" s="93"/>
      <c r="AT919" s="93"/>
      <c r="AU919" s="93"/>
      <c r="AV919" s="93"/>
      <c r="AW919" s="93"/>
      <c r="AX919" s="93"/>
      <c r="AY919" s="93"/>
      <c r="AZ919" s="93"/>
      <c r="BA919" s="93"/>
      <c r="BB919" s="93"/>
      <c r="BC919" s="93"/>
      <c r="BD919" s="93"/>
      <c r="BE919" s="93"/>
      <c r="BF919" s="93"/>
      <c r="BG919" s="93"/>
      <c r="BH919" s="93"/>
      <c r="BI919" s="93"/>
      <c r="BJ919" s="93"/>
      <c r="BK919" s="93"/>
      <c r="BL919" s="93"/>
      <c r="BM919" s="93"/>
      <c r="BN919" s="93"/>
      <c r="BO919" s="93"/>
      <c r="BP919" s="93"/>
      <c r="BQ919" s="93"/>
      <c r="BR919" s="93"/>
      <c r="BS919" s="93"/>
      <c r="BT919" s="93"/>
      <c r="BU919" s="93"/>
      <c r="BV919" s="93"/>
      <c r="BW919" s="93"/>
      <c r="BX919" s="93"/>
      <c r="BY919" s="93"/>
    </row>
    <row r="920" spans="1:77" s="97" customFormat="1" x14ac:dyDescent="0.2">
      <c r="A920" s="157"/>
      <c r="X920" s="93"/>
      <c r="Y920" s="93"/>
      <c r="Z920" s="93"/>
      <c r="AA920" s="93"/>
      <c r="AB920" s="93"/>
      <c r="AC920" s="93"/>
      <c r="AD920" s="93"/>
      <c r="AE920" s="93"/>
      <c r="AF920" s="93"/>
      <c r="AG920" s="93"/>
      <c r="AH920" s="93"/>
      <c r="AI920" s="93"/>
      <c r="AJ920" s="93"/>
      <c r="AK920" s="93"/>
      <c r="AL920" s="93"/>
      <c r="AM920" s="93"/>
      <c r="AN920" s="93"/>
      <c r="AO920" s="93"/>
      <c r="AP920" s="93"/>
      <c r="AQ920" s="93"/>
      <c r="AR920" s="93"/>
      <c r="AS920" s="93"/>
      <c r="AT920" s="93"/>
      <c r="AU920" s="93"/>
      <c r="AV920" s="93"/>
      <c r="AW920" s="93"/>
      <c r="AX920" s="93"/>
      <c r="AY920" s="93"/>
      <c r="AZ920" s="93"/>
      <c r="BA920" s="93"/>
      <c r="BB920" s="93"/>
      <c r="BC920" s="93"/>
      <c r="BD920" s="93"/>
      <c r="BE920" s="93"/>
      <c r="BF920" s="93"/>
      <c r="BG920" s="93"/>
      <c r="BH920" s="93"/>
      <c r="BI920" s="93"/>
      <c r="BJ920" s="93"/>
      <c r="BK920" s="93"/>
      <c r="BL920" s="93"/>
      <c r="BM920" s="93"/>
      <c r="BN920" s="93"/>
      <c r="BO920" s="93"/>
      <c r="BP920" s="93"/>
      <c r="BQ920" s="93"/>
      <c r="BR920" s="93"/>
      <c r="BS920" s="93"/>
      <c r="BT920" s="93"/>
      <c r="BU920" s="93"/>
      <c r="BV920" s="93"/>
      <c r="BW920" s="93"/>
      <c r="BX920" s="93"/>
      <c r="BY920" s="93"/>
    </row>
    <row r="921" spans="1:77" s="97" customFormat="1" x14ac:dyDescent="0.2">
      <c r="A921" s="157"/>
      <c r="X921" s="93"/>
      <c r="Y921" s="93"/>
      <c r="Z921" s="93"/>
      <c r="AA921" s="93"/>
      <c r="AB921" s="93"/>
      <c r="AC921" s="93"/>
      <c r="AD921" s="93"/>
      <c r="AE921" s="93"/>
      <c r="AF921" s="93"/>
      <c r="AG921" s="93"/>
      <c r="AH921" s="93"/>
      <c r="AI921" s="93"/>
      <c r="AJ921" s="93"/>
      <c r="AK921" s="93"/>
      <c r="AL921" s="93"/>
      <c r="AM921" s="93"/>
      <c r="AN921" s="93"/>
      <c r="AO921" s="93"/>
      <c r="AP921" s="93"/>
      <c r="AQ921" s="93"/>
      <c r="AR921" s="93"/>
      <c r="AS921" s="93"/>
      <c r="AT921" s="93"/>
      <c r="AU921" s="93"/>
      <c r="AV921" s="93"/>
      <c r="AW921" s="93"/>
      <c r="AX921" s="93"/>
      <c r="AY921" s="93"/>
      <c r="AZ921" s="93"/>
      <c r="BA921" s="93"/>
      <c r="BB921" s="93"/>
      <c r="BC921" s="93"/>
      <c r="BD921" s="93"/>
      <c r="BE921" s="93"/>
      <c r="BF921" s="93"/>
      <c r="BG921" s="93"/>
      <c r="BH921" s="93"/>
      <c r="BI921" s="93"/>
      <c r="BJ921" s="93"/>
      <c r="BK921" s="93"/>
      <c r="BL921" s="93"/>
      <c r="BM921" s="93"/>
      <c r="BN921" s="93"/>
      <c r="BO921" s="93"/>
      <c r="BP921" s="93"/>
      <c r="BQ921" s="93"/>
      <c r="BR921" s="93"/>
      <c r="BS921" s="93"/>
      <c r="BT921" s="93"/>
      <c r="BU921" s="93"/>
      <c r="BV921" s="93"/>
      <c r="BW921" s="93"/>
      <c r="BX921" s="93"/>
      <c r="BY921" s="93"/>
    </row>
    <row r="922" spans="1:77" s="97" customFormat="1" x14ac:dyDescent="0.2">
      <c r="A922" s="157"/>
      <c r="X922" s="93"/>
      <c r="Y922" s="93"/>
      <c r="Z922" s="93"/>
      <c r="AA922" s="93"/>
      <c r="AB922" s="93"/>
      <c r="AC922" s="93"/>
      <c r="AD922" s="93"/>
      <c r="AE922" s="93"/>
      <c r="AF922" s="93"/>
      <c r="AG922" s="93"/>
      <c r="AH922" s="93"/>
      <c r="AI922" s="93"/>
      <c r="AJ922" s="93"/>
      <c r="AK922" s="93"/>
      <c r="AL922" s="93"/>
      <c r="AM922" s="93"/>
      <c r="AN922" s="93"/>
      <c r="AO922" s="93"/>
      <c r="AP922" s="93"/>
      <c r="AQ922" s="93"/>
      <c r="AR922" s="93"/>
      <c r="AS922" s="93"/>
      <c r="AT922" s="93"/>
      <c r="AU922" s="93"/>
      <c r="AV922" s="93"/>
      <c r="AW922" s="93"/>
      <c r="AX922" s="93"/>
      <c r="AY922" s="93"/>
      <c r="AZ922" s="93"/>
      <c r="BA922" s="93"/>
      <c r="BB922" s="93"/>
      <c r="BC922" s="93"/>
      <c r="BD922" s="93"/>
      <c r="BE922" s="93"/>
      <c r="BF922" s="93"/>
      <c r="BG922" s="93"/>
      <c r="BH922" s="93"/>
      <c r="BI922" s="93"/>
      <c r="BJ922" s="93"/>
      <c r="BK922" s="93"/>
      <c r="BL922" s="93"/>
      <c r="BM922" s="93"/>
      <c r="BN922" s="93"/>
      <c r="BO922" s="93"/>
      <c r="BP922" s="93"/>
      <c r="BQ922" s="93"/>
      <c r="BR922" s="93"/>
      <c r="BS922" s="93"/>
      <c r="BT922" s="93"/>
      <c r="BU922" s="93"/>
      <c r="BV922" s="93"/>
      <c r="BW922" s="93"/>
      <c r="BX922" s="93"/>
      <c r="BY922" s="93"/>
    </row>
    <row r="923" spans="1:77" s="97" customFormat="1" x14ac:dyDescent="0.2">
      <c r="A923" s="157"/>
      <c r="X923" s="93"/>
      <c r="Y923" s="93"/>
      <c r="Z923" s="93"/>
      <c r="AA923" s="93"/>
      <c r="AB923" s="93"/>
      <c r="AC923" s="93"/>
      <c r="AD923" s="93"/>
      <c r="AE923" s="93"/>
      <c r="AF923" s="93"/>
      <c r="AG923" s="93"/>
      <c r="AH923" s="93"/>
      <c r="AI923" s="93"/>
      <c r="AJ923" s="93"/>
      <c r="AK923" s="93"/>
      <c r="AL923" s="93"/>
      <c r="AM923" s="93"/>
      <c r="AN923" s="93"/>
      <c r="AO923" s="93"/>
      <c r="AP923" s="93"/>
      <c r="AQ923" s="93"/>
      <c r="AR923" s="93"/>
      <c r="AS923" s="93"/>
      <c r="AT923" s="93"/>
      <c r="AU923" s="93"/>
      <c r="AV923" s="93"/>
      <c r="AW923" s="93"/>
      <c r="AX923" s="93"/>
      <c r="AY923" s="93"/>
      <c r="AZ923" s="93"/>
      <c r="BA923" s="93"/>
      <c r="BB923" s="93"/>
      <c r="BC923" s="93"/>
      <c r="BD923" s="93"/>
      <c r="BE923" s="93"/>
      <c r="BF923" s="93"/>
      <c r="BG923" s="93"/>
      <c r="BH923" s="93"/>
      <c r="BI923" s="93"/>
      <c r="BJ923" s="93"/>
      <c r="BK923" s="93"/>
      <c r="BL923" s="93"/>
      <c r="BM923" s="93"/>
      <c r="BN923" s="93"/>
      <c r="BO923" s="93"/>
      <c r="BP923" s="93"/>
      <c r="BQ923" s="93"/>
      <c r="BR923" s="93"/>
      <c r="BS923" s="93"/>
      <c r="BT923" s="93"/>
      <c r="BU923" s="93"/>
      <c r="BV923" s="93"/>
      <c r="BW923" s="93"/>
      <c r="BX923" s="93"/>
      <c r="BY923" s="93"/>
    </row>
    <row r="924" spans="1:77" s="97" customFormat="1" x14ac:dyDescent="0.2">
      <c r="A924" s="157"/>
      <c r="X924" s="93"/>
      <c r="Y924" s="93"/>
      <c r="Z924" s="93"/>
      <c r="AA924" s="93"/>
      <c r="AB924" s="93"/>
      <c r="AC924" s="93"/>
      <c r="AD924" s="93"/>
      <c r="AE924" s="93"/>
      <c r="AF924" s="93"/>
      <c r="AG924" s="93"/>
      <c r="AH924" s="93"/>
      <c r="AI924" s="93"/>
      <c r="AJ924" s="93"/>
      <c r="AK924" s="93"/>
      <c r="AL924" s="93"/>
      <c r="AM924" s="93"/>
      <c r="AN924" s="93"/>
      <c r="AO924" s="93"/>
      <c r="AP924" s="93"/>
      <c r="AQ924" s="93"/>
      <c r="AR924" s="93"/>
      <c r="AS924" s="93"/>
      <c r="AT924" s="93"/>
      <c r="AU924" s="93"/>
      <c r="AV924" s="93"/>
      <c r="AW924" s="93"/>
      <c r="AX924" s="93"/>
      <c r="AY924" s="93"/>
      <c r="AZ924" s="93"/>
      <c r="BA924" s="93"/>
      <c r="BB924" s="93"/>
      <c r="BC924" s="93"/>
      <c r="BD924" s="93"/>
      <c r="BE924" s="93"/>
      <c r="BF924" s="93"/>
      <c r="BG924" s="93"/>
      <c r="BH924" s="93"/>
      <c r="BI924" s="93"/>
      <c r="BJ924" s="93"/>
      <c r="BK924" s="93"/>
      <c r="BL924" s="93"/>
      <c r="BM924" s="93"/>
      <c r="BN924" s="93"/>
      <c r="BO924" s="93"/>
      <c r="BP924" s="93"/>
      <c r="BQ924" s="93"/>
      <c r="BR924" s="93"/>
      <c r="BS924" s="93"/>
      <c r="BT924" s="93"/>
      <c r="BU924" s="93"/>
      <c r="BV924" s="93"/>
      <c r="BW924" s="93"/>
      <c r="BX924" s="93"/>
      <c r="BY924" s="93"/>
    </row>
    <row r="925" spans="1:77" s="97" customFormat="1" x14ac:dyDescent="0.2">
      <c r="A925" s="157"/>
      <c r="X925" s="93"/>
      <c r="Y925" s="93"/>
      <c r="Z925" s="93"/>
      <c r="AA925" s="93"/>
      <c r="AB925" s="93"/>
      <c r="AC925" s="93"/>
      <c r="AD925" s="93"/>
      <c r="AE925" s="93"/>
      <c r="AF925" s="93"/>
      <c r="AG925" s="93"/>
      <c r="AH925" s="93"/>
      <c r="AI925" s="93"/>
      <c r="AJ925" s="93"/>
      <c r="AK925" s="93"/>
      <c r="AL925" s="93"/>
      <c r="AM925" s="93"/>
      <c r="AN925" s="93"/>
      <c r="AO925" s="93"/>
      <c r="AP925" s="93"/>
      <c r="AQ925" s="93"/>
      <c r="AR925" s="93"/>
      <c r="AS925" s="93"/>
      <c r="AT925" s="93"/>
      <c r="AU925" s="93"/>
      <c r="AV925" s="93"/>
      <c r="AW925" s="93"/>
      <c r="AX925" s="93"/>
      <c r="AY925" s="93"/>
      <c r="AZ925" s="93"/>
      <c r="BA925" s="93"/>
      <c r="BB925" s="93"/>
      <c r="BC925" s="93"/>
      <c r="BD925" s="93"/>
      <c r="BE925" s="93"/>
      <c r="BF925" s="93"/>
      <c r="BG925" s="93"/>
      <c r="BH925" s="93"/>
      <c r="BI925" s="93"/>
      <c r="BJ925" s="93"/>
      <c r="BK925" s="93"/>
      <c r="BL925" s="93"/>
      <c r="BM925" s="93"/>
      <c r="BN925" s="93"/>
      <c r="BO925" s="93"/>
      <c r="BP925" s="93"/>
      <c r="BQ925" s="93"/>
      <c r="BR925" s="93"/>
      <c r="BS925" s="93"/>
      <c r="BT925" s="93"/>
      <c r="BU925" s="93"/>
      <c r="BV925" s="93"/>
      <c r="BW925" s="93"/>
      <c r="BX925" s="93"/>
      <c r="BY925" s="93"/>
    </row>
    <row r="926" spans="1:77" s="97" customFormat="1" x14ac:dyDescent="0.2">
      <c r="A926" s="157"/>
      <c r="X926" s="93"/>
      <c r="Y926" s="93"/>
      <c r="Z926" s="93"/>
      <c r="AA926" s="93"/>
      <c r="AB926" s="93"/>
      <c r="AC926" s="93"/>
      <c r="AD926" s="93"/>
      <c r="AE926" s="93"/>
      <c r="AF926" s="93"/>
      <c r="AG926" s="93"/>
      <c r="AH926" s="93"/>
      <c r="AI926" s="93"/>
      <c r="AJ926" s="93"/>
      <c r="AK926" s="93"/>
      <c r="AL926" s="93"/>
      <c r="AM926" s="93"/>
      <c r="AN926" s="93"/>
      <c r="AO926" s="93"/>
      <c r="AP926" s="93"/>
      <c r="AQ926" s="93"/>
      <c r="AR926" s="93"/>
      <c r="AS926" s="93"/>
      <c r="AT926" s="93"/>
      <c r="AU926" s="93"/>
      <c r="AV926" s="93"/>
      <c r="AW926" s="93"/>
      <c r="AX926" s="93"/>
      <c r="AY926" s="93"/>
      <c r="AZ926" s="93"/>
      <c r="BA926" s="93"/>
      <c r="BB926" s="93"/>
      <c r="BC926" s="93"/>
      <c r="BD926" s="93"/>
      <c r="BE926" s="93"/>
      <c r="BF926" s="93"/>
      <c r="BG926" s="93"/>
      <c r="BH926" s="93"/>
      <c r="BI926" s="93"/>
      <c r="BJ926" s="93"/>
      <c r="BK926" s="93"/>
      <c r="BL926" s="93"/>
      <c r="BM926" s="93"/>
      <c r="BN926" s="93"/>
      <c r="BO926" s="93"/>
      <c r="BP926" s="93"/>
      <c r="BQ926" s="93"/>
      <c r="BR926" s="93"/>
      <c r="BS926" s="93"/>
      <c r="BT926" s="93"/>
      <c r="BU926" s="93"/>
      <c r="BV926" s="93"/>
      <c r="BW926" s="93"/>
      <c r="BX926" s="93"/>
      <c r="BY926" s="93"/>
    </row>
    <row r="927" spans="1:77" s="97" customFormat="1" x14ac:dyDescent="0.2">
      <c r="A927" s="157"/>
      <c r="X927" s="93"/>
      <c r="Y927" s="93"/>
      <c r="Z927" s="93"/>
      <c r="AA927" s="93"/>
      <c r="AB927" s="93"/>
      <c r="AC927" s="93"/>
      <c r="AD927" s="93"/>
      <c r="AE927" s="93"/>
      <c r="AF927" s="93"/>
      <c r="AG927" s="93"/>
      <c r="AH927" s="93"/>
      <c r="AI927" s="93"/>
      <c r="AJ927" s="93"/>
      <c r="AK927" s="93"/>
      <c r="AL927" s="93"/>
      <c r="AM927" s="93"/>
      <c r="AN927" s="93"/>
      <c r="AO927" s="93"/>
      <c r="AP927" s="93"/>
      <c r="AQ927" s="93"/>
      <c r="AR927" s="93"/>
      <c r="AS927" s="93"/>
      <c r="AT927" s="93"/>
      <c r="AU927" s="93"/>
      <c r="AV927" s="93"/>
      <c r="AW927" s="93"/>
      <c r="AX927" s="93"/>
      <c r="AY927" s="93"/>
      <c r="AZ927" s="93"/>
      <c r="BA927" s="93"/>
      <c r="BB927" s="93"/>
      <c r="BC927" s="93"/>
      <c r="BD927" s="93"/>
      <c r="BE927" s="93"/>
      <c r="BF927" s="93"/>
      <c r="BG927" s="93"/>
      <c r="BH927" s="93"/>
      <c r="BI927" s="93"/>
      <c r="BJ927" s="93"/>
      <c r="BK927" s="93"/>
      <c r="BL927" s="93"/>
      <c r="BM927" s="93"/>
      <c r="BN927" s="93"/>
      <c r="BO927" s="93"/>
      <c r="BP927" s="93"/>
      <c r="BQ927" s="93"/>
      <c r="BR927" s="93"/>
      <c r="BS927" s="93"/>
      <c r="BT927" s="93"/>
      <c r="BU927" s="93"/>
      <c r="BV927" s="93"/>
      <c r="BW927" s="93"/>
      <c r="BX927" s="93"/>
      <c r="BY927" s="93"/>
    </row>
    <row r="928" spans="1:77" s="97" customFormat="1" x14ac:dyDescent="0.2">
      <c r="A928" s="157"/>
      <c r="X928" s="93"/>
      <c r="Y928" s="93"/>
      <c r="Z928" s="93"/>
      <c r="AA928" s="93"/>
      <c r="AB928" s="93"/>
      <c r="AC928" s="93"/>
      <c r="AD928" s="93"/>
      <c r="AE928" s="93"/>
      <c r="AF928" s="93"/>
      <c r="AG928" s="93"/>
      <c r="AH928" s="93"/>
      <c r="AI928" s="93"/>
      <c r="AJ928" s="93"/>
      <c r="AK928" s="93"/>
      <c r="AL928" s="93"/>
      <c r="AM928" s="93"/>
      <c r="AN928" s="93"/>
      <c r="AO928" s="93"/>
      <c r="AP928" s="93"/>
      <c r="AQ928" s="93"/>
      <c r="AR928" s="93"/>
      <c r="AS928" s="93"/>
      <c r="AT928" s="93"/>
      <c r="AU928" s="93"/>
      <c r="AV928" s="93"/>
      <c r="AW928" s="93"/>
      <c r="AX928" s="93"/>
      <c r="AY928" s="93"/>
      <c r="AZ928" s="93"/>
      <c r="BA928" s="93"/>
      <c r="BB928" s="93"/>
      <c r="BC928" s="93"/>
      <c r="BD928" s="93"/>
      <c r="BE928" s="93"/>
      <c r="BF928" s="93"/>
      <c r="BG928" s="93"/>
      <c r="BH928" s="93"/>
      <c r="BI928" s="93"/>
      <c r="BJ928" s="93"/>
      <c r="BK928" s="93"/>
      <c r="BL928" s="93"/>
      <c r="BM928" s="93"/>
      <c r="BN928" s="93"/>
      <c r="BO928" s="93"/>
      <c r="BP928" s="93"/>
      <c r="BQ928" s="93"/>
      <c r="BR928" s="93"/>
      <c r="BS928" s="93"/>
      <c r="BT928" s="93"/>
      <c r="BU928" s="93"/>
      <c r="BV928" s="93"/>
      <c r="BW928" s="93"/>
      <c r="BX928" s="93"/>
      <c r="BY928" s="93"/>
    </row>
    <row r="929" spans="1:77" s="97" customFormat="1" x14ac:dyDescent="0.2">
      <c r="A929" s="157"/>
      <c r="X929" s="93"/>
      <c r="Y929" s="93"/>
      <c r="Z929" s="93"/>
      <c r="AA929" s="93"/>
      <c r="AB929" s="93"/>
      <c r="AC929" s="93"/>
      <c r="AD929" s="93"/>
      <c r="AE929" s="93"/>
      <c r="AF929" s="93"/>
      <c r="AG929" s="93"/>
      <c r="AH929" s="93"/>
      <c r="AI929" s="93"/>
      <c r="AJ929" s="93"/>
      <c r="AK929" s="93"/>
      <c r="AL929" s="93"/>
      <c r="AM929" s="93"/>
      <c r="AN929" s="93"/>
      <c r="AO929" s="93"/>
      <c r="AP929" s="93"/>
      <c r="AQ929" s="93"/>
      <c r="AR929" s="93"/>
      <c r="AS929" s="93"/>
      <c r="AT929" s="93"/>
      <c r="AU929" s="93"/>
      <c r="AV929" s="93"/>
      <c r="AW929" s="93"/>
      <c r="AX929" s="93"/>
      <c r="AY929" s="93"/>
      <c r="AZ929" s="93"/>
      <c r="BA929" s="93"/>
      <c r="BB929" s="93"/>
      <c r="BC929" s="93"/>
      <c r="BD929" s="93"/>
      <c r="BE929" s="93"/>
      <c r="BF929" s="93"/>
      <c r="BG929" s="93"/>
      <c r="BH929" s="93"/>
      <c r="BI929" s="93"/>
      <c r="BJ929" s="93"/>
      <c r="BK929" s="93"/>
      <c r="BL929" s="93"/>
      <c r="BM929" s="93"/>
      <c r="BN929" s="93"/>
      <c r="BO929" s="93"/>
      <c r="BP929" s="93"/>
      <c r="BQ929" s="93"/>
      <c r="BR929" s="93"/>
      <c r="BS929" s="93"/>
      <c r="BT929" s="93"/>
      <c r="BU929" s="93"/>
      <c r="BV929" s="93"/>
      <c r="BW929" s="93"/>
      <c r="BX929" s="93"/>
      <c r="BY929" s="93"/>
    </row>
    <row r="930" spans="1:77" s="97" customFormat="1" x14ac:dyDescent="0.2">
      <c r="A930" s="157"/>
      <c r="X930" s="93"/>
      <c r="Y930" s="93"/>
      <c r="Z930" s="93"/>
      <c r="AA930" s="93"/>
      <c r="AB930" s="93"/>
      <c r="AC930" s="93"/>
      <c r="AD930" s="93"/>
      <c r="AE930" s="93"/>
      <c r="AF930" s="93"/>
      <c r="AG930" s="93"/>
      <c r="AH930" s="93"/>
      <c r="AI930" s="93"/>
      <c r="AJ930" s="93"/>
      <c r="AK930" s="93"/>
      <c r="AL930" s="93"/>
      <c r="AM930" s="93"/>
      <c r="AN930" s="93"/>
      <c r="AO930" s="93"/>
      <c r="AP930" s="93"/>
      <c r="AQ930" s="93"/>
      <c r="AR930" s="93"/>
      <c r="AS930" s="93"/>
      <c r="AT930" s="93"/>
      <c r="AU930" s="93"/>
      <c r="AV930" s="93"/>
      <c r="AW930" s="93"/>
      <c r="AX930" s="93"/>
      <c r="AY930" s="93"/>
      <c r="AZ930" s="93"/>
      <c r="BA930" s="93"/>
      <c r="BB930" s="93"/>
      <c r="BC930" s="93"/>
      <c r="BD930" s="93"/>
      <c r="BE930" s="93"/>
      <c r="BF930" s="93"/>
      <c r="BG930" s="93"/>
      <c r="BH930" s="93"/>
      <c r="BI930" s="93"/>
      <c r="BJ930" s="93"/>
      <c r="BK930" s="93"/>
      <c r="BL930" s="93"/>
      <c r="BM930" s="93"/>
      <c r="BN930" s="93"/>
      <c r="BO930" s="93"/>
      <c r="BP930" s="93"/>
      <c r="BQ930" s="93"/>
      <c r="BR930" s="93"/>
      <c r="BS930" s="93"/>
      <c r="BT930" s="93"/>
      <c r="BU930" s="93"/>
      <c r="BV930" s="93"/>
      <c r="BW930" s="93"/>
      <c r="BX930" s="93"/>
      <c r="BY930" s="93"/>
    </row>
    <row r="931" spans="1:77" s="97" customFormat="1" x14ac:dyDescent="0.2">
      <c r="A931" s="157"/>
      <c r="X931" s="93"/>
      <c r="Y931" s="93"/>
      <c r="Z931" s="93"/>
      <c r="AA931" s="93"/>
      <c r="AB931" s="93"/>
      <c r="AC931" s="93"/>
      <c r="AD931" s="93"/>
      <c r="AE931" s="93"/>
      <c r="AF931" s="93"/>
      <c r="AG931" s="93"/>
      <c r="AH931" s="93"/>
      <c r="AI931" s="93"/>
      <c r="AJ931" s="93"/>
      <c r="AK931" s="93"/>
      <c r="AL931" s="93"/>
      <c r="AM931" s="93"/>
      <c r="AN931" s="93"/>
      <c r="AO931" s="93"/>
      <c r="AP931" s="93"/>
      <c r="AQ931" s="93"/>
      <c r="AR931" s="93"/>
      <c r="AS931" s="93"/>
      <c r="AT931" s="93"/>
      <c r="AU931" s="93"/>
      <c r="AV931" s="93"/>
      <c r="AW931" s="93"/>
      <c r="AX931" s="93"/>
      <c r="AY931" s="93"/>
      <c r="AZ931" s="93"/>
      <c r="BA931" s="93"/>
      <c r="BB931" s="93"/>
      <c r="BC931" s="93"/>
      <c r="BD931" s="93"/>
      <c r="BE931" s="93"/>
      <c r="BF931" s="93"/>
      <c r="BG931" s="93"/>
      <c r="BH931" s="93"/>
      <c r="BI931" s="93"/>
      <c r="BJ931" s="93"/>
      <c r="BK931" s="93"/>
      <c r="BL931" s="93"/>
      <c r="BM931" s="93"/>
      <c r="BN931" s="93"/>
      <c r="BO931" s="93"/>
      <c r="BP931" s="93"/>
      <c r="BQ931" s="93"/>
      <c r="BR931" s="93"/>
      <c r="BS931" s="93"/>
      <c r="BT931" s="93"/>
      <c r="BU931" s="93"/>
      <c r="BV931" s="93"/>
      <c r="BW931" s="93"/>
      <c r="BX931" s="93"/>
      <c r="BY931" s="93"/>
    </row>
    <row r="932" spans="1:77" s="97" customFormat="1" x14ac:dyDescent="0.2">
      <c r="A932" s="157"/>
      <c r="X932" s="93"/>
      <c r="Y932" s="93"/>
      <c r="Z932" s="93"/>
      <c r="AA932" s="93"/>
      <c r="AB932" s="93"/>
      <c r="AC932" s="93"/>
      <c r="AD932" s="93"/>
      <c r="AE932" s="93"/>
      <c r="AF932" s="93"/>
      <c r="AG932" s="93"/>
      <c r="AH932" s="93"/>
      <c r="AI932" s="93"/>
      <c r="AJ932" s="93"/>
      <c r="AK932" s="93"/>
      <c r="AL932" s="93"/>
      <c r="AM932" s="93"/>
      <c r="AN932" s="93"/>
      <c r="AO932" s="93"/>
      <c r="AP932" s="93"/>
      <c r="AQ932" s="93"/>
      <c r="AR932" s="93"/>
      <c r="AS932" s="93"/>
      <c r="AT932" s="93"/>
      <c r="AU932" s="93"/>
      <c r="AV932" s="93"/>
      <c r="AW932" s="93"/>
      <c r="AX932" s="93"/>
      <c r="AY932" s="93"/>
      <c r="AZ932" s="93"/>
      <c r="BA932" s="93"/>
      <c r="BB932" s="93"/>
      <c r="BC932" s="93"/>
      <c r="BD932" s="93"/>
      <c r="BE932" s="93"/>
      <c r="BF932" s="93"/>
      <c r="BG932" s="93"/>
      <c r="BH932" s="93"/>
      <c r="BI932" s="93"/>
      <c r="BJ932" s="93"/>
      <c r="BK932" s="93"/>
      <c r="BL932" s="93"/>
      <c r="BM932" s="93"/>
      <c r="BN932" s="93"/>
      <c r="BO932" s="93"/>
      <c r="BP932" s="93"/>
      <c r="BQ932" s="93"/>
      <c r="BR932" s="93"/>
      <c r="BS932" s="93"/>
      <c r="BT932" s="93"/>
      <c r="BU932" s="93"/>
      <c r="BV932" s="93"/>
      <c r="BW932" s="93"/>
      <c r="BX932" s="93"/>
      <c r="BY932" s="93"/>
    </row>
    <row r="933" spans="1:77" s="97" customFormat="1" x14ac:dyDescent="0.2">
      <c r="A933" s="157"/>
      <c r="X933" s="93"/>
      <c r="Y933" s="93"/>
      <c r="Z933" s="93"/>
      <c r="AA933" s="93"/>
      <c r="AB933" s="93"/>
      <c r="AC933" s="93"/>
      <c r="AD933" s="93"/>
      <c r="AE933" s="93"/>
      <c r="AF933" s="93"/>
      <c r="AG933" s="93"/>
      <c r="AH933" s="93"/>
      <c r="AI933" s="93"/>
      <c r="AJ933" s="93"/>
      <c r="AK933" s="93"/>
      <c r="AL933" s="93"/>
      <c r="AM933" s="93"/>
      <c r="AN933" s="93"/>
      <c r="AO933" s="93"/>
      <c r="AP933" s="93"/>
      <c r="AQ933" s="93"/>
      <c r="AR933" s="93"/>
      <c r="AS933" s="93"/>
      <c r="AT933" s="93"/>
      <c r="AU933" s="93"/>
      <c r="AV933" s="93"/>
      <c r="AW933" s="93"/>
      <c r="AX933" s="93"/>
      <c r="AY933" s="93"/>
      <c r="AZ933" s="93"/>
      <c r="BA933" s="93"/>
      <c r="BB933" s="93"/>
      <c r="BC933" s="93"/>
      <c r="BD933" s="93"/>
      <c r="BE933" s="93"/>
      <c r="BF933" s="93"/>
      <c r="BG933" s="93"/>
      <c r="BH933" s="93"/>
      <c r="BI933" s="93"/>
      <c r="BJ933" s="93"/>
      <c r="BK933" s="93"/>
      <c r="BL933" s="93"/>
      <c r="BM933" s="93"/>
      <c r="BN933" s="93"/>
      <c r="BO933" s="93"/>
      <c r="BP933" s="93"/>
      <c r="BQ933" s="93"/>
      <c r="BR933" s="93"/>
      <c r="BS933" s="93"/>
      <c r="BT933" s="93"/>
      <c r="BU933" s="93"/>
      <c r="BV933" s="93"/>
      <c r="BW933" s="93"/>
      <c r="BX933" s="93"/>
      <c r="BY933" s="93"/>
    </row>
    <row r="934" spans="1:77" s="97" customFormat="1" x14ac:dyDescent="0.2">
      <c r="A934" s="157"/>
      <c r="X934" s="93"/>
      <c r="Y934" s="93"/>
      <c r="Z934" s="93"/>
      <c r="AA934" s="93"/>
      <c r="AB934" s="93"/>
      <c r="AC934" s="93"/>
      <c r="AD934" s="93"/>
      <c r="AE934" s="93"/>
      <c r="AF934" s="93"/>
      <c r="AG934" s="93"/>
      <c r="AH934" s="93"/>
      <c r="AI934" s="93"/>
      <c r="AJ934" s="93"/>
      <c r="AK934" s="93"/>
      <c r="AL934" s="93"/>
      <c r="AM934" s="93"/>
      <c r="AN934" s="93"/>
      <c r="AO934" s="93"/>
      <c r="AP934" s="93"/>
      <c r="AQ934" s="93"/>
      <c r="AR934" s="93"/>
      <c r="AS934" s="93"/>
      <c r="AT934" s="93"/>
      <c r="AU934" s="93"/>
      <c r="AV934" s="93"/>
      <c r="AW934" s="93"/>
      <c r="AX934" s="93"/>
      <c r="AY934" s="93"/>
      <c r="AZ934" s="93"/>
      <c r="BA934" s="93"/>
      <c r="BB934" s="93"/>
      <c r="BC934" s="93"/>
      <c r="BD934" s="93"/>
      <c r="BE934" s="93"/>
      <c r="BF934" s="93"/>
      <c r="BG934" s="93"/>
      <c r="BH934" s="93"/>
      <c r="BI934" s="93"/>
      <c r="BJ934" s="93"/>
      <c r="BK934" s="93"/>
      <c r="BL934" s="93"/>
      <c r="BM934" s="93"/>
      <c r="BN934" s="93"/>
      <c r="BO934" s="93"/>
      <c r="BP934" s="93"/>
      <c r="BQ934" s="93"/>
      <c r="BR934" s="93"/>
      <c r="BS934" s="93"/>
      <c r="BT934" s="93"/>
      <c r="BU934" s="93"/>
      <c r="BV934" s="93"/>
      <c r="BW934" s="93"/>
      <c r="BX934" s="93"/>
      <c r="BY934" s="93"/>
    </row>
    <row r="935" spans="1:77" s="97" customFormat="1" x14ac:dyDescent="0.2">
      <c r="A935" s="157"/>
      <c r="X935" s="93"/>
      <c r="Y935" s="93"/>
      <c r="Z935" s="93"/>
      <c r="AA935" s="93"/>
      <c r="AB935" s="93"/>
      <c r="AC935" s="93"/>
      <c r="AD935" s="93"/>
      <c r="AE935" s="93"/>
      <c r="AF935" s="93"/>
      <c r="AG935" s="93"/>
      <c r="AH935" s="93"/>
      <c r="AI935" s="93"/>
      <c r="AJ935" s="93"/>
      <c r="AK935" s="93"/>
      <c r="AL935" s="93"/>
      <c r="AM935" s="93"/>
      <c r="AN935" s="93"/>
      <c r="AO935" s="93"/>
      <c r="AP935" s="93"/>
      <c r="AQ935" s="93"/>
      <c r="AR935" s="93"/>
      <c r="AS935" s="93"/>
      <c r="AT935" s="93"/>
      <c r="AU935" s="93"/>
      <c r="AV935" s="93"/>
      <c r="AW935" s="93"/>
      <c r="AX935" s="93"/>
      <c r="AY935" s="93"/>
      <c r="AZ935" s="93"/>
      <c r="BA935" s="93"/>
      <c r="BB935" s="93"/>
      <c r="BC935" s="93"/>
      <c r="BD935" s="93"/>
      <c r="BE935" s="93"/>
      <c r="BF935" s="93"/>
      <c r="BG935" s="93"/>
      <c r="BH935" s="93"/>
      <c r="BI935" s="93"/>
      <c r="BJ935" s="93"/>
      <c r="BK935" s="93"/>
      <c r="BL935" s="93"/>
      <c r="BM935" s="93"/>
      <c r="BN935" s="93"/>
      <c r="BO935" s="93"/>
      <c r="BP935" s="93"/>
      <c r="BQ935" s="93"/>
      <c r="BR935" s="93"/>
      <c r="BS935" s="93"/>
      <c r="BT935" s="93"/>
      <c r="BU935" s="93"/>
      <c r="BV935" s="93"/>
      <c r="BW935" s="93"/>
      <c r="BX935" s="93"/>
      <c r="BY935" s="93"/>
    </row>
    <row r="936" spans="1:77" s="97" customFormat="1" x14ac:dyDescent="0.2">
      <c r="A936" s="157"/>
      <c r="X936" s="93"/>
      <c r="Y936" s="93"/>
      <c r="Z936" s="93"/>
      <c r="AA936" s="93"/>
      <c r="AB936" s="93"/>
      <c r="AC936" s="93"/>
      <c r="AD936" s="93"/>
      <c r="AE936" s="93"/>
      <c r="AF936" s="93"/>
      <c r="AG936" s="93"/>
      <c r="AH936" s="93"/>
      <c r="AI936" s="93"/>
      <c r="AJ936" s="93"/>
      <c r="AK936" s="93"/>
      <c r="AL936" s="93"/>
      <c r="AM936" s="93"/>
      <c r="AN936" s="93"/>
      <c r="AO936" s="93"/>
      <c r="AP936" s="93"/>
      <c r="AQ936" s="93"/>
      <c r="AR936" s="93"/>
      <c r="AS936" s="93"/>
      <c r="AT936" s="93"/>
      <c r="AU936" s="93"/>
      <c r="AV936" s="93"/>
      <c r="AW936" s="93"/>
      <c r="AX936" s="93"/>
      <c r="AY936" s="93"/>
      <c r="AZ936" s="93"/>
      <c r="BA936" s="93"/>
      <c r="BB936" s="93"/>
      <c r="BC936" s="93"/>
      <c r="BD936" s="93"/>
      <c r="BE936" s="93"/>
      <c r="BF936" s="93"/>
      <c r="BG936" s="93"/>
      <c r="BH936" s="93"/>
      <c r="BI936" s="93"/>
      <c r="BJ936" s="93"/>
      <c r="BK936" s="93"/>
      <c r="BL936" s="93"/>
      <c r="BM936" s="93"/>
      <c r="BN936" s="93"/>
      <c r="BO936" s="93"/>
      <c r="BP936" s="93"/>
      <c r="BQ936" s="93"/>
      <c r="BR936" s="93"/>
      <c r="BS936" s="93"/>
      <c r="BT936" s="93"/>
      <c r="BU936" s="93"/>
      <c r="BV936" s="93"/>
      <c r="BW936" s="93"/>
      <c r="BX936" s="93"/>
      <c r="BY936" s="93"/>
    </row>
    <row r="937" spans="1:77" s="97" customFormat="1" x14ac:dyDescent="0.2">
      <c r="A937" s="157"/>
      <c r="X937" s="93"/>
      <c r="Y937" s="93"/>
      <c r="Z937" s="93"/>
      <c r="AA937" s="93"/>
      <c r="AB937" s="93"/>
      <c r="AC937" s="93"/>
      <c r="AD937" s="93"/>
      <c r="AE937" s="93"/>
      <c r="AF937" s="93"/>
      <c r="AG937" s="93"/>
      <c r="AH937" s="93"/>
      <c r="AI937" s="93"/>
      <c r="AJ937" s="93"/>
      <c r="AK937" s="93"/>
      <c r="AL937" s="93"/>
      <c r="AM937" s="93"/>
      <c r="AN937" s="93"/>
      <c r="AO937" s="93"/>
      <c r="AP937" s="93"/>
      <c r="AQ937" s="93"/>
      <c r="AR937" s="93"/>
      <c r="AS937" s="93"/>
      <c r="AT937" s="93"/>
      <c r="AU937" s="93"/>
      <c r="AV937" s="93"/>
      <c r="AW937" s="93"/>
      <c r="AX937" s="93"/>
      <c r="AY937" s="93"/>
      <c r="AZ937" s="93"/>
      <c r="BA937" s="93"/>
      <c r="BB937" s="93"/>
      <c r="BC937" s="93"/>
      <c r="BD937" s="93"/>
      <c r="BE937" s="93"/>
      <c r="BF937" s="93"/>
      <c r="BG937" s="93"/>
      <c r="BH937" s="93"/>
      <c r="BI937" s="93"/>
      <c r="BJ937" s="93"/>
      <c r="BK937" s="93"/>
      <c r="BL937" s="93"/>
      <c r="BM937" s="93"/>
      <c r="BN937" s="93"/>
      <c r="BO937" s="93"/>
      <c r="BP937" s="93"/>
      <c r="BQ937" s="93"/>
      <c r="BR937" s="93"/>
      <c r="BS937" s="93"/>
      <c r="BT937" s="93"/>
      <c r="BU937" s="93"/>
      <c r="BV937" s="93"/>
      <c r="BW937" s="93"/>
      <c r="BX937" s="93"/>
      <c r="BY937" s="93"/>
    </row>
    <row r="938" spans="1:77" s="97" customFormat="1" x14ac:dyDescent="0.2">
      <c r="A938" s="157"/>
      <c r="X938" s="93"/>
      <c r="Y938" s="93"/>
      <c r="Z938" s="93"/>
      <c r="AA938" s="93"/>
      <c r="AB938" s="93"/>
      <c r="AC938" s="93"/>
      <c r="AD938" s="93"/>
      <c r="AE938" s="93"/>
      <c r="AF938" s="93"/>
      <c r="AG938" s="93"/>
      <c r="AH938" s="93"/>
      <c r="AI938" s="93"/>
      <c r="AJ938" s="93"/>
      <c r="AK938" s="93"/>
      <c r="AL938" s="93"/>
      <c r="AM938" s="93"/>
      <c r="AN938" s="93"/>
      <c r="AO938" s="93"/>
      <c r="AP938" s="93"/>
      <c r="AQ938" s="93"/>
      <c r="AR938" s="93"/>
      <c r="AS938" s="93"/>
      <c r="AT938" s="93"/>
      <c r="AU938" s="93"/>
      <c r="AV938" s="93"/>
      <c r="AW938" s="93"/>
      <c r="AX938" s="93"/>
      <c r="AY938" s="93"/>
      <c r="AZ938" s="93"/>
      <c r="BA938" s="93"/>
      <c r="BB938" s="93"/>
      <c r="BC938" s="93"/>
      <c r="BD938" s="93"/>
      <c r="BE938" s="93"/>
      <c r="BF938" s="93"/>
      <c r="BG938" s="93"/>
      <c r="BH938" s="93"/>
      <c r="BI938" s="93"/>
      <c r="BJ938" s="93"/>
      <c r="BK938" s="93"/>
      <c r="BL938" s="93"/>
      <c r="BM938" s="93"/>
      <c r="BN938" s="93"/>
      <c r="BO938" s="93"/>
      <c r="BP938" s="93"/>
      <c r="BQ938" s="93"/>
      <c r="BR938" s="93"/>
      <c r="BS938" s="93"/>
      <c r="BT938" s="93"/>
      <c r="BU938" s="93"/>
      <c r="BV938" s="93"/>
      <c r="BW938" s="93"/>
      <c r="BX938" s="93"/>
      <c r="BY938" s="93"/>
    </row>
    <row r="939" spans="1:77" s="97" customFormat="1" x14ac:dyDescent="0.2">
      <c r="A939" s="157"/>
      <c r="X939" s="93"/>
      <c r="Y939" s="93"/>
      <c r="Z939" s="93"/>
      <c r="AA939" s="93"/>
      <c r="AB939" s="93"/>
      <c r="AC939" s="93"/>
      <c r="AD939" s="93"/>
      <c r="AE939" s="93"/>
      <c r="AF939" s="93"/>
      <c r="AG939" s="93"/>
      <c r="AH939" s="93"/>
      <c r="AI939" s="93"/>
      <c r="AJ939" s="93"/>
      <c r="AK939" s="93"/>
      <c r="AL939" s="93"/>
      <c r="AM939" s="93"/>
      <c r="AN939" s="93"/>
      <c r="AO939" s="93"/>
      <c r="AP939" s="93"/>
      <c r="AQ939" s="93"/>
      <c r="AR939" s="93"/>
      <c r="AS939" s="93"/>
      <c r="AT939" s="93"/>
      <c r="AU939" s="93"/>
      <c r="AV939" s="93"/>
      <c r="AW939" s="93"/>
      <c r="AX939" s="93"/>
      <c r="AY939" s="93"/>
      <c r="AZ939" s="93"/>
      <c r="BA939" s="93"/>
      <c r="BB939" s="93"/>
      <c r="BC939" s="93"/>
      <c r="BD939" s="93"/>
      <c r="BE939" s="93"/>
      <c r="BF939" s="93"/>
      <c r="BG939" s="93"/>
      <c r="BH939" s="93"/>
      <c r="BI939" s="93"/>
      <c r="BJ939" s="93"/>
      <c r="BK939" s="93"/>
      <c r="BL939" s="93"/>
      <c r="BM939" s="93"/>
      <c r="BN939" s="93"/>
      <c r="BO939" s="93"/>
      <c r="BP939" s="93"/>
      <c r="BQ939" s="93"/>
      <c r="BR939" s="93"/>
      <c r="BS939" s="93"/>
      <c r="BT939" s="93"/>
      <c r="BU939" s="93"/>
      <c r="BV939" s="93"/>
      <c r="BW939" s="93"/>
      <c r="BX939" s="93"/>
      <c r="BY939" s="93"/>
    </row>
    <row r="940" spans="1:77" s="97" customFormat="1" x14ac:dyDescent="0.2">
      <c r="A940" s="157"/>
      <c r="X940" s="93"/>
      <c r="Y940" s="93"/>
      <c r="Z940" s="93"/>
      <c r="AA940" s="93"/>
      <c r="AB940" s="93"/>
      <c r="AC940" s="93"/>
      <c r="AD940" s="93"/>
      <c r="AE940" s="93"/>
      <c r="AF940" s="93"/>
      <c r="AG940" s="93"/>
      <c r="AH940" s="93"/>
      <c r="AI940" s="93"/>
      <c r="AJ940" s="93"/>
      <c r="AK940" s="93"/>
      <c r="AL940" s="93"/>
      <c r="AM940" s="93"/>
      <c r="AN940" s="93"/>
      <c r="AO940" s="93"/>
      <c r="AP940" s="93"/>
      <c r="AQ940" s="93"/>
      <c r="AR940" s="93"/>
      <c r="AS940" s="93"/>
      <c r="AT940" s="93"/>
      <c r="AU940" s="93"/>
      <c r="AV940" s="93"/>
      <c r="AW940" s="93"/>
      <c r="AX940" s="93"/>
      <c r="AY940" s="93"/>
      <c r="AZ940" s="93"/>
      <c r="BA940" s="93"/>
      <c r="BB940" s="93"/>
      <c r="BC940" s="93"/>
      <c r="BD940" s="93"/>
      <c r="BE940" s="93"/>
      <c r="BF940" s="93"/>
      <c r="BG940" s="93"/>
      <c r="BH940" s="93"/>
      <c r="BI940" s="93"/>
      <c r="BJ940" s="93"/>
      <c r="BK940" s="93"/>
      <c r="BL940" s="93"/>
      <c r="BM940" s="93"/>
      <c r="BN940" s="93"/>
      <c r="BO940" s="93"/>
      <c r="BP940" s="93"/>
      <c r="BQ940" s="93"/>
      <c r="BR940" s="93"/>
      <c r="BS940" s="93"/>
      <c r="BT940" s="93"/>
      <c r="BU940" s="93"/>
      <c r="BV940" s="93"/>
      <c r="BW940" s="93"/>
      <c r="BX940" s="93"/>
      <c r="BY940" s="93"/>
    </row>
    <row r="941" spans="1:77" s="97" customFormat="1" x14ac:dyDescent="0.2">
      <c r="A941" s="157"/>
      <c r="X941" s="93"/>
      <c r="Y941" s="93"/>
      <c r="Z941" s="93"/>
      <c r="AA941" s="93"/>
      <c r="AB941" s="93"/>
      <c r="AC941" s="93"/>
      <c r="AD941" s="93"/>
      <c r="AE941" s="93"/>
      <c r="AF941" s="93"/>
      <c r="AG941" s="93"/>
      <c r="AH941" s="93"/>
      <c r="AI941" s="93"/>
      <c r="AJ941" s="93"/>
      <c r="AK941" s="93"/>
      <c r="AL941" s="93"/>
      <c r="AM941" s="93"/>
      <c r="AN941" s="93"/>
      <c r="AO941" s="93"/>
      <c r="AP941" s="93"/>
      <c r="AQ941" s="93"/>
      <c r="AR941" s="93"/>
      <c r="AS941" s="93"/>
      <c r="AT941" s="93"/>
      <c r="AU941" s="93"/>
      <c r="AV941" s="93"/>
      <c r="AW941" s="93"/>
      <c r="AX941" s="93"/>
      <c r="AY941" s="93"/>
      <c r="AZ941" s="93"/>
      <c r="BA941" s="93"/>
      <c r="BB941" s="93"/>
      <c r="BC941" s="93"/>
      <c r="BD941" s="93"/>
      <c r="BE941" s="93"/>
      <c r="BF941" s="93"/>
      <c r="BG941" s="93"/>
      <c r="BH941" s="93"/>
      <c r="BI941" s="93"/>
      <c r="BJ941" s="93"/>
      <c r="BK941" s="93"/>
      <c r="BL941" s="93"/>
      <c r="BM941" s="93"/>
      <c r="BN941" s="93"/>
      <c r="BO941" s="93"/>
      <c r="BP941" s="93"/>
      <c r="BQ941" s="93"/>
      <c r="BR941" s="93"/>
      <c r="BS941" s="93"/>
      <c r="BT941" s="93"/>
      <c r="BU941" s="93"/>
      <c r="BV941" s="93"/>
      <c r="BW941" s="93"/>
      <c r="BX941" s="93"/>
      <c r="BY941" s="93"/>
    </row>
    <row r="942" spans="1:77" s="97" customFormat="1" x14ac:dyDescent="0.2">
      <c r="A942" s="157"/>
      <c r="X942" s="93"/>
      <c r="Y942" s="93"/>
      <c r="Z942" s="93"/>
      <c r="AA942" s="93"/>
      <c r="AB942" s="93"/>
      <c r="AC942" s="93"/>
      <c r="AD942" s="93"/>
      <c r="AE942" s="93"/>
      <c r="AF942" s="93"/>
      <c r="AG942" s="93"/>
      <c r="AH942" s="93"/>
      <c r="AI942" s="93"/>
      <c r="AJ942" s="93"/>
      <c r="AK942" s="93"/>
      <c r="AL942" s="93"/>
      <c r="AM942" s="93"/>
      <c r="AN942" s="93"/>
      <c r="AO942" s="93"/>
      <c r="AP942" s="93"/>
      <c r="AQ942" s="93"/>
      <c r="AR942" s="93"/>
      <c r="AS942" s="93"/>
      <c r="AT942" s="93"/>
      <c r="AU942" s="93"/>
      <c r="AV942" s="93"/>
      <c r="AW942" s="93"/>
      <c r="AX942" s="93"/>
      <c r="AY942" s="93"/>
      <c r="AZ942" s="93"/>
      <c r="BA942" s="93"/>
      <c r="BB942" s="93"/>
      <c r="BC942" s="93"/>
      <c r="BD942" s="93"/>
      <c r="BE942" s="93"/>
      <c r="BF942" s="93"/>
      <c r="BG942" s="93"/>
      <c r="BH942" s="93"/>
      <c r="BI942" s="93"/>
      <c r="BJ942" s="93"/>
      <c r="BK942" s="93"/>
      <c r="BL942" s="93"/>
      <c r="BM942" s="93"/>
      <c r="BN942" s="93"/>
      <c r="BO942" s="93"/>
      <c r="BP942" s="93"/>
      <c r="BQ942" s="93"/>
      <c r="BR942" s="93"/>
      <c r="BS942" s="93"/>
      <c r="BT942" s="93"/>
      <c r="BU942" s="93"/>
      <c r="BV942" s="93"/>
      <c r="BW942" s="93"/>
      <c r="BX942" s="93"/>
      <c r="BY942" s="93"/>
    </row>
    <row r="943" spans="1:77" s="97" customFormat="1" x14ac:dyDescent="0.2">
      <c r="A943" s="157"/>
      <c r="X943" s="93"/>
      <c r="Y943" s="93"/>
      <c r="Z943" s="93"/>
      <c r="AA943" s="93"/>
      <c r="AB943" s="93"/>
      <c r="AC943" s="93"/>
      <c r="AD943" s="93"/>
      <c r="AE943" s="93"/>
      <c r="AF943" s="93"/>
      <c r="AG943" s="93"/>
      <c r="AH943" s="93"/>
      <c r="AI943" s="93"/>
      <c r="AJ943" s="93"/>
      <c r="AK943" s="93"/>
      <c r="AL943" s="93"/>
      <c r="AM943" s="93"/>
      <c r="AN943" s="93"/>
      <c r="AO943" s="93"/>
      <c r="AP943" s="93"/>
      <c r="AQ943" s="93"/>
      <c r="AR943" s="93"/>
      <c r="AS943" s="93"/>
      <c r="AT943" s="93"/>
      <c r="AU943" s="93"/>
      <c r="AV943" s="93"/>
      <c r="AW943" s="93"/>
      <c r="AX943" s="93"/>
      <c r="AY943" s="93"/>
      <c r="AZ943" s="93"/>
      <c r="BA943" s="93"/>
      <c r="BB943" s="93"/>
      <c r="BC943" s="93"/>
      <c r="BD943" s="93"/>
      <c r="BE943" s="93"/>
      <c r="BF943" s="93"/>
      <c r="BG943" s="93"/>
      <c r="BH943" s="93"/>
      <c r="BI943" s="93"/>
      <c r="BJ943" s="93"/>
      <c r="BK943" s="93"/>
      <c r="BL943" s="93"/>
      <c r="BM943" s="93"/>
      <c r="BN943" s="93"/>
      <c r="BO943" s="93"/>
      <c r="BP943" s="93"/>
      <c r="BQ943" s="93"/>
      <c r="BR943" s="93"/>
      <c r="BS943" s="93"/>
      <c r="BT943" s="93"/>
      <c r="BU943" s="93"/>
      <c r="BV943" s="93"/>
      <c r="BW943" s="93"/>
      <c r="BX943" s="93"/>
      <c r="BY943" s="93"/>
    </row>
    <row r="944" spans="1:77" s="97" customFormat="1" x14ac:dyDescent="0.2">
      <c r="A944" s="157"/>
      <c r="X944" s="93"/>
      <c r="Y944" s="93"/>
      <c r="Z944" s="93"/>
      <c r="AA944" s="93"/>
      <c r="AB944" s="93"/>
      <c r="AC944" s="93"/>
      <c r="AD944" s="93"/>
      <c r="AE944" s="93"/>
      <c r="AF944" s="93"/>
      <c r="AG944" s="93"/>
      <c r="AH944" s="93"/>
      <c r="AI944" s="93"/>
      <c r="AJ944" s="93"/>
      <c r="AK944" s="93"/>
      <c r="AL944" s="93"/>
      <c r="AM944" s="93"/>
      <c r="AN944" s="93"/>
      <c r="AO944" s="93"/>
      <c r="AP944" s="93"/>
      <c r="AQ944" s="93"/>
      <c r="AR944" s="93"/>
      <c r="AS944" s="93"/>
      <c r="AT944" s="93"/>
      <c r="AU944" s="93"/>
      <c r="AV944" s="93"/>
      <c r="AW944" s="93"/>
      <c r="AX944" s="93"/>
      <c r="AY944" s="93"/>
      <c r="AZ944" s="93"/>
      <c r="BA944" s="93"/>
      <c r="BB944" s="93"/>
      <c r="BC944" s="93"/>
      <c r="BD944" s="93"/>
      <c r="BE944" s="93"/>
      <c r="BF944" s="93"/>
      <c r="BG944" s="93"/>
      <c r="BH944" s="93"/>
      <c r="BI944" s="93"/>
      <c r="BJ944" s="93"/>
      <c r="BK944" s="93"/>
      <c r="BL944" s="93"/>
      <c r="BM944" s="93"/>
      <c r="BN944" s="93"/>
      <c r="BO944" s="93"/>
      <c r="BP944" s="93"/>
      <c r="BQ944" s="93"/>
      <c r="BR944" s="93"/>
      <c r="BS944" s="93"/>
      <c r="BT944" s="93"/>
      <c r="BU944" s="93"/>
      <c r="BV944" s="93"/>
      <c r="BW944" s="93"/>
      <c r="BX944" s="93"/>
      <c r="BY944" s="93"/>
    </row>
    <row r="945" spans="1:77" s="97" customFormat="1" x14ac:dyDescent="0.2">
      <c r="A945" s="157"/>
      <c r="X945" s="93"/>
      <c r="Y945" s="93"/>
      <c r="Z945" s="93"/>
      <c r="AA945" s="93"/>
      <c r="AB945" s="93"/>
      <c r="AC945" s="93"/>
      <c r="AD945" s="93"/>
      <c r="AE945" s="93"/>
      <c r="AF945" s="93"/>
      <c r="AG945" s="93"/>
      <c r="AH945" s="93"/>
      <c r="AI945" s="93"/>
      <c r="AJ945" s="93"/>
      <c r="AK945" s="93"/>
      <c r="AL945" s="93"/>
      <c r="AM945" s="93"/>
      <c r="AN945" s="93"/>
      <c r="AO945" s="93"/>
      <c r="AP945" s="93"/>
      <c r="AQ945" s="93"/>
      <c r="AR945" s="93"/>
      <c r="AS945" s="93"/>
      <c r="AT945" s="93"/>
      <c r="AU945" s="93"/>
      <c r="AV945" s="93"/>
      <c r="AW945" s="93"/>
      <c r="AX945" s="93"/>
      <c r="AY945" s="93"/>
      <c r="AZ945" s="93"/>
      <c r="BA945" s="93"/>
      <c r="BB945" s="93"/>
      <c r="BC945" s="93"/>
      <c r="BD945" s="93"/>
      <c r="BE945" s="93"/>
      <c r="BF945" s="93"/>
      <c r="BG945" s="93"/>
      <c r="BH945" s="93"/>
      <c r="BI945" s="93"/>
      <c r="BJ945" s="93"/>
      <c r="BK945" s="93"/>
      <c r="BL945" s="93"/>
      <c r="BM945" s="93"/>
      <c r="BN945" s="93"/>
      <c r="BO945" s="93"/>
      <c r="BP945" s="93"/>
      <c r="BQ945" s="93"/>
      <c r="BR945" s="93"/>
      <c r="BS945" s="93"/>
      <c r="BT945" s="93"/>
      <c r="BU945" s="93"/>
      <c r="BV945" s="93"/>
      <c r="BW945" s="93"/>
      <c r="BX945" s="93"/>
      <c r="BY945" s="93"/>
    </row>
    <row r="946" spans="1:77" s="97" customFormat="1" x14ac:dyDescent="0.2">
      <c r="A946" s="157"/>
      <c r="X946" s="93"/>
      <c r="Y946" s="93"/>
      <c r="Z946" s="93"/>
      <c r="AA946" s="93"/>
      <c r="AB946" s="93"/>
      <c r="AC946" s="93"/>
      <c r="AD946" s="93"/>
      <c r="AE946" s="93"/>
      <c r="AF946" s="93"/>
      <c r="AG946" s="93"/>
      <c r="AH946" s="93"/>
      <c r="AI946" s="93"/>
      <c r="AJ946" s="93"/>
      <c r="AK946" s="93"/>
      <c r="AL946" s="93"/>
      <c r="AM946" s="93"/>
      <c r="AN946" s="93"/>
      <c r="AO946" s="93"/>
      <c r="AP946" s="93"/>
      <c r="AQ946" s="93"/>
      <c r="AR946" s="93"/>
      <c r="AS946" s="93"/>
      <c r="AT946" s="93"/>
      <c r="AU946" s="93"/>
      <c r="AV946" s="93"/>
      <c r="AW946" s="93"/>
      <c r="AX946" s="93"/>
      <c r="AY946" s="93"/>
      <c r="AZ946" s="93"/>
      <c r="BA946" s="93"/>
      <c r="BB946" s="93"/>
      <c r="BC946" s="93"/>
      <c r="BD946" s="93"/>
      <c r="BE946" s="93"/>
      <c r="BF946" s="93"/>
      <c r="BG946" s="93"/>
      <c r="BH946" s="93"/>
      <c r="BI946" s="93"/>
      <c r="BJ946" s="93"/>
      <c r="BK946" s="93"/>
      <c r="BL946" s="93"/>
      <c r="BM946" s="93"/>
      <c r="BN946" s="93"/>
      <c r="BO946" s="93"/>
      <c r="BP946" s="93"/>
      <c r="BQ946" s="93"/>
      <c r="BR946" s="93"/>
      <c r="BS946" s="93"/>
      <c r="BT946" s="93"/>
      <c r="BU946" s="93"/>
      <c r="BV946" s="93"/>
      <c r="BW946" s="93"/>
      <c r="BX946" s="93"/>
      <c r="BY946" s="93"/>
    </row>
    <row r="947" spans="1:77" s="97" customFormat="1" x14ac:dyDescent="0.2">
      <c r="A947" s="157"/>
      <c r="X947" s="93"/>
      <c r="Y947" s="93"/>
      <c r="Z947" s="93"/>
      <c r="AA947" s="93"/>
      <c r="AB947" s="93"/>
      <c r="AC947" s="93"/>
      <c r="AD947" s="93"/>
      <c r="AE947" s="93"/>
      <c r="AF947" s="93"/>
      <c r="AG947" s="93"/>
      <c r="AH947" s="93"/>
      <c r="AI947" s="93"/>
      <c r="AJ947" s="93"/>
      <c r="AK947" s="93"/>
      <c r="AL947" s="93"/>
      <c r="AM947" s="93"/>
      <c r="AN947" s="93"/>
      <c r="AO947" s="93"/>
      <c r="AP947" s="93"/>
      <c r="AQ947" s="93"/>
      <c r="AR947" s="93"/>
      <c r="AS947" s="93"/>
      <c r="AT947" s="93"/>
      <c r="AU947" s="93"/>
      <c r="AV947" s="93"/>
      <c r="AW947" s="93"/>
      <c r="AX947" s="93"/>
      <c r="AY947" s="93"/>
      <c r="AZ947" s="93"/>
      <c r="BA947" s="93"/>
      <c r="BB947" s="93"/>
      <c r="BC947" s="93"/>
      <c r="BD947" s="93"/>
      <c r="BE947" s="93"/>
      <c r="BF947" s="93"/>
      <c r="BG947" s="93"/>
      <c r="BH947" s="93"/>
      <c r="BI947" s="93"/>
      <c r="BJ947" s="93"/>
      <c r="BK947" s="93"/>
      <c r="BL947" s="93"/>
      <c r="BM947" s="93"/>
      <c r="BN947" s="93"/>
      <c r="BO947" s="93"/>
      <c r="BP947" s="93"/>
      <c r="BQ947" s="93"/>
      <c r="BR947" s="93"/>
      <c r="BS947" s="93"/>
      <c r="BT947" s="93"/>
      <c r="BU947" s="93"/>
      <c r="BV947" s="93"/>
      <c r="BW947" s="93"/>
      <c r="BX947" s="93"/>
      <c r="BY947" s="93"/>
    </row>
    <row r="948" spans="1:77" s="97" customFormat="1" x14ac:dyDescent="0.2">
      <c r="A948" s="157"/>
      <c r="X948" s="93"/>
      <c r="Y948" s="93"/>
      <c r="Z948" s="93"/>
      <c r="AA948" s="93"/>
      <c r="AB948" s="93"/>
      <c r="AC948" s="93"/>
      <c r="AD948" s="93"/>
      <c r="AE948" s="93"/>
      <c r="AF948" s="93"/>
      <c r="AG948" s="93"/>
      <c r="AH948" s="93"/>
      <c r="AI948" s="93"/>
      <c r="AJ948" s="93"/>
      <c r="AK948" s="93"/>
      <c r="AL948" s="93"/>
      <c r="AM948" s="93"/>
      <c r="AN948" s="93"/>
      <c r="AO948" s="93"/>
      <c r="AP948" s="93"/>
      <c r="AQ948" s="93"/>
      <c r="AR948" s="93"/>
      <c r="AS948" s="93"/>
      <c r="AT948" s="93"/>
      <c r="AU948" s="93"/>
      <c r="AV948" s="93"/>
      <c r="AW948" s="93"/>
      <c r="AX948" s="93"/>
      <c r="AY948" s="93"/>
      <c r="AZ948" s="93"/>
      <c r="BA948" s="93"/>
      <c r="BB948" s="93"/>
      <c r="BC948" s="93"/>
      <c r="BD948" s="93"/>
      <c r="BE948" s="93"/>
      <c r="BF948" s="93"/>
      <c r="BG948" s="93"/>
      <c r="BH948" s="93"/>
      <c r="BI948" s="93"/>
      <c r="BJ948" s="93"/>
      <c r="BK948" s="93"/>
      <c r="BL948" s="93"/>
      <c r="BM948" s="93"/>
      <c r="BN948" s="93"/>
      <c r="BO948" s="93"/>
      <c r="BP948" s="93"/>
      <c r="BQ948" s="93"/>
      <c r="BR948" s="93"/>
      <c r="BS948" s="93"/>
      <c r="BT948" s="93"/>
      <c r="BU948" s="93"/>
      <c r="BV948" s="93"/>
      <c r="BW948" s="93"/>
      <c r="BX948" s="93"/>
      <c r="BY948" s="93"/>
    </row>
    <row r="949" spans="1:77" s="97" customFormat="1" x14ac:dyDescent="0.2">
      <c r="A949" s="157"/>
      <c r="X949" s="93"/>
      <c r="Y949" s="93"/>
      <c r="Z949" s="93"/>
      <c r="AA949" s="93"/>
      <c r="AB949" s="93"/>
      <c r="AC949" s="93"/>
      <c r="AD949" s="93"/>
      <c r="AE949" s="93"/>
      <c r="AF949" s="93"/>
      <c r="AG949" s="93"/>
      <c r="AH949" s="93"/>
      <c r="AI949" s="93"/>
      <c r="AJ949" s="93"/>
      <c r="AK949" s="93"/>
      <c r="AL949" s="93"/>
      <c r="AM949" s="93"/>
      <c r="AN949" s="93"/>
      <c r="AO949" s="93"/>
      <c r="AP949" s="93"/>
      <c r="AQ949" s="93"/>
      <c r="AR949" s="93"/>
      <c r="AS949" s="93"/>
      <c r="AT949" s="93"/>
      <c r="AU949" s="93"/>
      <c r="AV949" s="93"/>
      <c r="AW949" s="93"/>
      <c r="AX949" s="93"/>
      <c r="AY949" s="93"/>
      <c r="AZ949" s="93"/>
      <c r="BA949" s="93"/>
      <c r="BB949" s="93"/>
      <c r="BC949" s="93"/>
      <c r="BD949" s="93"/>
      <c r="BE949" s="93"/>
      <c r="BF949" s="93"/>
      <c r="BG949" s="93"/>
      <c r="BH949" s="93"/>
      <c r="BI949" s="93"/>
      <c r="BJ949" s="93"/>
      <c r="BK949" s="93"/>
      <c r="BL949" s="93"/>
      <c r="BM949" s="93"/>
      <c r="BN949" s="93"/>
      <c r="BO949" s="93"/>
      <c r="BP949" s="93"/>
      <c r="BQ949" s="93"/>
      <c r="BR949" s="93"/>
      <c r="BS949" s="93"/>
      <c r="BT949" s="93"/>
      <c r="BU949" s="93"/>
      <c r="BV949" s="93"/>
      <c r="BW949" s="93"/>
      <c r="BX949" s="93"/>
      <c r="BY949" s="93"/>
    </row>
    <row r="950" spans="1:77" s="97" customFormat="1" x14ac:dyDescent="0.2">
      <c r="A950" s="157"/>
      <c r="X950" s="93"/>
      <c r="Y950" s="93"/>
      <c r="Z950" s="93"/>
      <c r="AA950" s="93"/>
      <c r="AB950" s="93"/>
      <c r="AC950" s="93"/>
      <c r="AD950" s="93"/>
      <c r="AE950" s="93"/>
      <c r="AF950" s="93"/>
      <c r="AG950" s="93"/>
      <c r="AH950" s="93"/>
      <c r="AI950" s="93"/>
      <c r="AJ950" s="93"/>
      <c r="AK950" s="93"/>
      <c r="AL950" s="93"/>
      <c r="AM950" s="93"/>
      <c r="AN950" s="93"/>
      <c r="AO950" s="93"/>
      <c r="AP950" s="93"/>
      <c r="AQ950" s="93"/>
      <c r="AR950" s="93"/>
      <c r="AS950" s="93"/>
      <c r="AT950" s="93"/>
      <c r="AU950" s="93"/>
      <c r="AV950" s="93"/>
      <c r="AW950" s="93"/>
      <c r="AX950" s="93"/>
      <c r="AY950" s="93"/>
      <c r="AZ950" s="93"/>
      <c r="BA950" s="93"/>
      <c r="BB950" s="93"/>
      <c r="BC950" s="93"/>
      <c r="BD950" s="93"/>
      <c r="BE950" s="93"/>
      <c r="BF950" s="93"/>
      <c r="BG950" s="93"/>
      <c r="BH950" s="93"/>
      <c r="BI950" s="93"/>
      <c r="BJ950" s="93"/>
      <c r="BK950" s="93"/>
      <c r="BL950" s="93"/>
      <c r="BM950" s="93"/>
      <c r="BN950" s="93"/>
      <c r="BO950" s="93"/>
      <c r="BP950" s="93"/>
      <c r="BQ950" s="93"/>
      <c r="BR950" s="93"/>
      <c r="BS950" s="93"/>
      <c r="BT950" s="93"/>
      <c r="BU950" s="93"/>
      <c r="BV950" s="93"/>
      <c r="BW950" s="93"/>
      <c r="BX950" s="93"/>
      <c r="BY950" s="93"/>
    </row>
    <row r="951" spans="1:77" s="97" customFormat="1" x14ac:dyDescent="0.2">
      <c r="A951" s="157"/>
      <c r="X951" s="93"/>
      <c r="Y951" s="93"/>
      <c r="Z951" s="93"/>
      <c r="AA951" s="93"/>
      <c r="AB951" s="93"/>
      <c r="AC951" s="93"/>
      <c r="AD951" s="93"/>
      <c r="AE951" s="93"/>
      <c r="AF951" s="93"/>
      <c r="AG951" s="93"/>
      <c r="AH951" s="93"/>
      <c r="AI951" s="93"/>
      <c r="AJ951" s="93"/>
      <c r="AK951" s="93"/>
      <c r="AL951" s="93"/>
      <c r="AM951" s="93"/>
      <c r="AN951" s="93"/>
      <c r="AO951" s="93"/>
      <c r="AP951" s="93"/>
      <c r="AQ951" s="93"/>
      <c r="AR951" s="93"/>
      <c r="AS951" s="93"/>
      <c r="AT951" s="93"/>
      <c r="AU951" s="93"/>
      <c r="AV951" s="93"/>
      <c r="AW951" s="93"/>
      <c r="AX951" s="93"/>
      <c r="AY951" s="93"/>
      <c r="AZ951" s="93"/>
      <c r="BA951" s="93"/>
      <c r="BB951" s="93"/>
      <c r="BC951" s="93"/>
      <c r="BD951" s="93"/>
      <c r="BE951" s="93"/>
      <c r="BF951" s="93"/>
      <c r="BG951" s="93"/>
      <c r="BH951" s="93"/>
      <c r="BI951" s="93"/>
      <c r="BJ951" s="93"/>
      <c r="BK951" s="93"/>
      <c r="BL951" s="93"/>
      <c r="BM951" s="93"/>
      <c r="BN951" s="93"/>
      <c r="BO951" s="93"/>
      <c r="BP951" s="93"/>
      <c r="BQ951" s="93"/>
      <c r="BR951" s="93"/>
      <c r="BS951" s="93"/>
      <c r="BT951" s="93"/>
      <c r="BU951" s="93"/>
      <c r="BV951" s="93"/>
      <c r="BW951" s="93"/>
      <c r="BX951" s="93"/>
      <c r="BY951" s="93"/>
    </row>
    <row r="952" spans="1:77" s="97" customFormat="1" x14ac:dyDescent="0.2">
      <c r="A952" s="157"/>
      <c r="X952" s="93"/>
      <c r="Y952" s="93"/>
      <c r="Z952" s="93"/>
      <c r="AA952" s="93"/>
      <c r="AB952" s="93"/>
      <c r="AC952" s="93"/>
      <c r="AD952" s="93"/>
      <c r="AE952" s="93"/>
      <c r="AF952" s="93"/>
      <c r="AG952" s="93"/>
      <c r="AH952" s="93"/>
      <c r="AI952" s="93"/>
      <c r="AJ952" s="93"/>
      <c r="AK952" s="93"/>
      <c r="AL952" s="93"/>
      <c r="AM952" s="93"/>
      <c r="AN952" s="93"/>
      <c r="AO952" s="93"/>
      <c r="AP952" s="93"/>
      <c r="AQ952" s="93"/>
      <c r="AR952" s="93"/>
      <c r="AS952" s="93"/>
      <c r="AT952" s="93"/>
      <c r="AU952" s="93"/>
      <c r="AV952" s="93"/>
      <c r="AW952" s="93"/>
      <c r="AX952" s="93"/>
      <c r="AY952" s="93"/>
      <c r="AZ952" s="93"/>
      <c r="BA952" s="93"/>
      <c r="BB952" s="93"/>
      <c r="BC952" s="93"/>
      <c r="BD952" s="93"/>
      <c r="BE952" s="93"/>
      <c r="BF952" s="93"/>
      <c r="BG952" s="93"/>
      <c r="BH952" s="93"/>
      <c r="BI952" s="93"/>
      <c r="BJ952" s="93"/>
      <c r="BK952" s="93"/>
      <c r="BL952" s="93"/>
      <c r="BM952" s="93"/>
      <c r="BN952" s="93"/>
      <c r="BO952" s="93"/>
      <c r="BP952" s="93"/>
      <c r="BQ952" s="93"/>
      <c r="BR952" s="93"/>
      <c r="BS952" s="93"/>
      <c r="BT952" s="93"/>
      <c r="BU952" s="93"/>
      <c r="BV952" s="93"/>
      <c r="BW952" s="93"/>
      <c r="BX952" s="93"/>
      <c r="BY952" s="93"/>
    </row>
    <row r="953" spans="1:77" s="97" customFormat="1" x14ac:dyDescent="0.2">
      <c r="A953" s="157"/>
      <c r="X953" s="93"/>
      <c r="Y953" s="93"/>
      <c r="Z953" s="93"/>
      <c r="AA953" s="93"/>
      <c r="AB953" s="93"/>
      <c r="AC953" s="93"/>
      <c r="AD953" s="93"/>
      <c r="AE953" s="93"/>
      <c r="AF953" s="93"/>
      <c r="AG953" s="93"/>
      <c r="AH953" s="93"/>
      <c r="AI953" s="93"/>
      <c r="AJ953" s="93"/>
      <c r="AK953" s="93"/>
      <c r="AL953" s="93"/>
      <c r="AM953" s="93"/>
      <c r="AN953" s="93"/>
      <c r="AO953" s="93"/>
      <c r="AP953" s="93"/>
      <c r="AQ953" s="93"/>
      <c r="AR953" s="93"/>
      <c r="AS953" s="93"/>
      <c r="AT953" s="93"/>
      <c r="AU953" s="93"/>
      <c r="AV953" s="93"/>
      <c r="AW953" s="93"/>
      <c r="AX953" s="93"/>
      <c r="AY953" s="93"/>
      <c r="AZ953" s="93"/>
      <c r="BA953" s="93"/>
      <c r="BB953" s="93"/>
      <c r="BC953" s="93"/>
      <c r="BD953" s="93"/>
      <c r="BE953" s="93"/>
      <c r="BF953" s="93"/>
      <c r="BG953" s="93"/>
      <c r="BH953" s="93"/>
      <c r="BI953" s="93"/>
      <c r="BJ953" s="93"/>
      <c r="BK953" s="93"/>
      <c r="BL953" s="93"/>
      <c r="BM953" s="93"/>
      <c r="BN953" s="93"/>
      <c r="BO953" s="93"/>
      <c r="BP953" s="93"/>
      <c r="BQ953" s="93"/>
      <c r="BR953" s="93"/>
      <c r="BS953" s="93"/>
      <c r="BT953" s="93"/>
      <c r="BU953" s="93"/>
      <c r="BV953" s="93"/>
      <c r="BW953" s="93"/>
      <c r="BX953" s="93"/>
      <c r="BY953" s="93"/>
    </row>
    <row r="954" spans="1:77" s="97" customFormat="1" x14ac:dyDescent="0.2">
      <c r="A954" s="157"/>
      <c r="X954" s="93"/>
      <c r="Y954" s="93"/>
      <c r="Z954" s="93"/>
      <c r="AA954" s="93"/>
      <c r="AB954" s="93"/>
      <c r="AC954" s="93"/>
      <c r="AD954" s="93"/>
      <c r="AE954" s="93"/>
      <c r="AF954" s="93"/>
      <c r="AG954" s="93"/>
      <c r="AH954" s="93"/>
      <c r="AI954" s="93"/>
      <c r="AJ954" s="93"/>
      <c r="AK954" s="93"/>
      <c r="AL954" s="93"/>
      <c r="AM954" s="93"/>
      <c r="AN954" s="93"/>
      <c r="AO954" s="93"/>
      <c r="AP954" s="93"/>
      <c r="AQ954" s="93"/>
      <c r="AR954" s="93"/>
      <c r="AS954" s="93"/>
      <c r="AT954" s="93"/>
      <c r="AU954" s="93"/>
      <c r="AV954" s="93"/>
      <c r="AW954" s="93"/>
      <c r="AX954" s="93"/>
      <c r="AY954" s="93"/>
      <c r="AZ954" s="93"/>
      <c r="BA954" s="93"/>
      <c r="BB954" s="93"/>
      <c r="BC954" s="93"/>
      <c r="BD954" s="93"/>
      <c r="BE954" s="93"/>
      <c r="BF954" s="93"/>
      <c r="BG954" s="93"/>
      <c r="BH954" s="93"/>
      <c r="BI954" s="93"/>
      <c r="BJ954" s="93"/>
      <c r="BK954" s="93"/>
      <c r="BL954" s="93"/>
      <c r="BM954" s="93"/>
      <c r="BN954" s="93"/>
      <c r="BO954" s="93"/>
      <c r="BP954" s="93"/>
      <c r="BQ954" s="93"/>
      <c r="BR954" s="93"/>
      <c r="BS954" s="93"/>
      <c r="BT954" s="93"/>
      <c r="BU954" s="93"/>
      <c r="BV954" s="93"/>
      <c r="BW954" s="93"/>
      <c r="BX954" s="93"/>
      <c r="BY954" s="93"/>
    </row>
    <row r="955" spans="1:77" s="97" customFormat="1" x14ac:dyDescent="0.2">
      <c r="A955" s="157"/>
      <c r="X955" s="93"/>
      <c r="Y955" s="93"/>
      <c r="Z955" s="93"/>
      <c r="AA955" s="93"/>
      <c r="AB955" s="93"/>
      <c r="AC955" s="93"/>
      <c r="AD955" s="93"/>
      <c r="AE955" s="93"/>
      <c r="AF955" s="93"/>
      <c r="AG955" s="93"/>
      <c r="AH955" s="93"/>
      <c r="AI955" s="93"/>
      <c r="AJ955" s="93"/>
      <c r="AK955" s="93"/>
      <c r="AL955" s="93"/>
      <c r="AM955" s="93"/>
      <c r="AN955" s="93"/>
      <c r="AO955" s="93"/>
      <c r="AP955" s="93"/>
      <c r="AQ955" s="93"/>
      <c r="AR955" s="93"/>
      <c r="AS955" s="93"/>
      <c r="AT955" s="93"/>
      <c r="AU955" s="93"/>
      <c r="AV955" s="93"/>
      <c r="AW955" s="93"/>
      <c r="AX955" s="93"/>
      <c r="AY955" s="93"/>
      <c r="AZ955" s="93"/>
      <c r="BA955" s="93"/>
      <c r="BB955" s="93"/>
      <c r="BC955" s="93"/>
      <c r="BD955" s="93"/>
      <c r="BE955" s="93"/>
      <c r="BF955" s="93"/>
      <c r="BG955" s="93"/>
      <c r="BH955" s="93"/>
      <c r="BI955" s="93"/>
      <c r="BJ955" s="93"/>
      <c r="BK955" s="93"/>
      <c r="BL955" s="93"/>
      <c r="BM955" s="93"/>
      <c r="BN955" s="93"/>
      <c r="BO955" s="93"/>
      <c r="BP955" s="93"/>
      <c r="BQ955" s="93"/>
      <c r="BR955" s="93"/>
      <c r="BS955" s="93"/>
      <c r="BT955" s="93"/>
      <c r="BU955" s="93"/>
      <c r="BV955" s="93"/>
      <c r="BW955" s="93"/>
      <c r="BX955" s="93"/>
      <c r="BY955" s="93"/>
    </row>
    <row r="956" spans="1:77" s="97" customFormat="1" x14ac:dyDescent="0.2">
      <c r="A956" s="157"/>
      <c r="X956" s="93"/>
      <c r="Y956" s="93"/>
      <c r="Z956" s="93"/>
      <c r="AA956" s="93"/>
      <c r="AB956" s="93"/>
      <c r="AC956" s="93"/>
      <c r="AD956" s="93"/>
      <c r="AE956" s="93"/>
      <c r="AF956" s="93"/>
      <c r="AG956" s="93"/>
      <c r="AH956" s="93"/>
      <c r="AI956" s="93"/>
      <c r="AJ956" s="93"/>
      <c r="AK956" s="93"/>
      <c r="AL956" s="93"/>
      <c r="AM956" s="93"/>
      <c r="AN956" s="93"/>
      <c r="AO956" s="93"/>
      <c r="AP956" s="93"/>
      <c r="AQ956" s="93"/>
      <c r="AR956" s="93"/>
      <c r="AS956" s="93"/>
      <c r="AT956" s="93"/>
      <c r="AU956" s="93"/>
      <c r="AV956" s="93"/>
      <c r="AW956" s="93"/>
      <c r="AX956" s="93"/>
      <c r="AY956" s="93"/>
      <c r="AZ956" s="93"/>
      <c r="BA956" s="93"/>
      <c r="BB956" s="93"/>
      <c r="BC956" s="93"/>
      <c r="BD956" s="93"/>
      <c r="BE956" s="93"/>
      <c r="BF956" s="93"/>
      <c r="BG956" s="93"/>
      <c r="BH956" s="93"/>
      <c r="BI956" s="93"/>
      <c r="BJ956" s="93"/>
      <c r="BK956" s="93"/>
      <c r="BL956" s="93"/>
      <c r="BM956" s="93"/>
      <c r="BN956" s="93"/>
      <c r="BO956" s="93"/>
      <c r="BP956" s="93"/>
      <c r="BQ956" s="93"/>
      <c r="BR956" s="93"/>
      <c r="BS956" s="93"/>
      <c r="BT956" s="93"/>
      <c r="BU956" s="93"/>
      <c r="BV956" s="93"/>
      <c r="BW956" s="93"/>
      <c r="BX956" s="93"/>
      <c r="BY956" s="93"/>
    </row>
    <row r="957" spans="1:77" s="97" customFormat="1" x14ac:dyDescent="0.2">
      <c r="A957" s="157"/>
      <c r="X957" s="93"/>
      <c r="Y957" s="93"/>
      <c r="Z957" s="93"/>
      <c r="AA957" s="93"/>
      <c r="AB957" s="93"/>
      <c r="AC957" s="93"/>
      <c r="AD957" s="93"/>
      <c r="AE957" s="93"/>
      <c r="AF957" s="93"/>
      <c r="AG957" s="93"/>
      <c r="AH957" s="93"/>
      <c r="AI957" s="93"/>
      <c r="AJ957" s="93"/>
      <c r="AK957" s="93"/>
      <c r="AL957" s="93"/>
      <c r="AM957" s="93"/>
      <c r="AN957" s="93"/>
      <c r="AO957" s="93"/>
      <c r="AP957" s="93"/>
      <c r="AQ957" s="93"/>
      <c r="AR957" s="93"/>
      <c r="AS957" s="93"/>
      <c r="AT957" s="93"/>
      <c r="AU957" s="93"/>
      <c r="AV957" s="93"/>
      <c r="AW957" s="93"/>
      <c r="AX957" s="93"/>
      <c r="AY957" s="93"/>
      <c r="AZ957" s="93"/>
      <c r="BA957" s="93"/>
      <c r="BB957" s="93"/>
      <c r="BC957" s="93"/>
      <c r="BD957" s="93"/>
      <c r="BE957" s="93"/>
      <c r="BF957" s="93"/>
      <c r="BG957" s="93"/>
      <c r="BH957" s="93"/>
      <c r="BI957" s="93"/>
      <c r="BJ957" s="93"/>
      <c r="BK957" s="93"/>
      <c r="BL957" s="93"/>
      <c r="BM957" s="93"/>
      <c r="BN957" s="93"/>
      <c r="BO957" s="93"/>
      <c r="BP957" s="93"/>
      <c r="BQ957" s="93"/>
      <c r="BR957" s="93"/>
      <c r="BS957" s="93"/>
      <c r="BT957" s="93"/>
      <c r="BU957" s="93"/>
      <c r="BV957" s="93"/>
      <c r="BW957" s="93"/>
      <c r="BX957" s="93"/>
      <c r="BY957" s="93"/>
    </row>
    <row r="958" spans="1:77" s="97" customFormat="1" x14ac:dyDescent="0.2">
      <c r="A958" s="157"/>
      <c r="X958" s="93"/>
      <c r="Y958" s="93"/>
      <c r="Z958" s="93"/>
      <c r="AA958" s="93"/>
      <c r="AB958" s="93"/>
      <c r="AC958" s="93"/>
      <c r="AD958" s="93"/>
      <c r="AE958" s="93"/>
      <c r="AF958" s="93"/>
      <c r="AG958" s="93"/>
      <c r="AH958" s="93"/>
      <c r="AI958" s="93"/>
      <c r="AJ958" s="93"/>
      <c r="AK958" s="93"/>
      <c r="AL958" s="93"/>
      <c r="AM958" s="93"/>
      <c r="AN958" s="93"/>
      <c r="AO958" s="93"/>
      <c r="AP958" s="93"/>
      <c r="AQ958" s="93"/>
      <c r="AR958" s="93"/>
      <c r="AS958" s="93"/>
      <c r="AT958" s="93"/>
      <c r="AU958" s="93"/>
      <c r="AV958" s="93"/>
      <c r="AW958" s="93"/>
      <c r="AX958" s="93"/>
      <c r="AY958" s="93"/>
      <c r="AZ958" s="93"/>
      <c r="BA958" s="93"/>
      <c r="BB958" s="93"/>
      <c r="BC958" s="93"/>
      <c r="BD958" s="93"/>
      <c r="BE958" s="93"/>
      <c r="BF958" s="93"/>
      <c r="BG958" s="93"/>
      <c r="BH958" s="93"/>
      <c r="BI958" s="93"/>
      <c r="BJ958" s="93"/>
      <c r="BK958" s="93"/>
      <c r="BL958" s="93"/>
      <c r="BM958" s="93"/>
      <c r="BN958" s="93"/>
      <c r="BO958" s="93"/>
      <c r="BP958" s="93"/>
      <c r="BQ958" s="93"/>
      <c r="BR958" s="93"/>
      <c r="BS958" s="93"/>
      <c r="BT958" s="93"/>
      <c r="BU958" s="93"/>
      <c r="BV958" s="93"/>
      <c r="BW958" s="93"/>
      <c r="BX958" s="93"/>
      <c r="BY958" s="93"/>
    </row>
    <row r="959" spans="1:77" s="97" customFormat="1" x14ac:dyDescent="0.2">
      <c r="A959" s="157"/>
      <c r="X959" s="93"/>
      <c r="Y959" s="93"/>
      <c r="Z959" s="93"/>
      <c r="AA959" s="93"/>
      <c r="AB959" s="93"/>
      <c r="AC959" s="93"/>
      <c r="AD959" s="93"/>
      <c r="AE959" s="93"/>
      <c r="AF959" s="93"/>
      <c r="AG959" s="93"/>
      <c r="AH959" s="93"/>
      <c r="AI959" s="93"/>
      <c r="AJ959" s="93"/>
      <c r="AK959" s="93"/>
      <c r="AL959" s="93"/>
      <c r="AM959" s="93"/>
      <c r="AN959" s="93"/>
      <c r="AO959" s="93"/>
      <c r="AP959" s="93"/>
      <c r="AQ959" s="93"/>
      <c r="AR959" s="93"/>
      <c r="AS959" s="93"/>
      <c r="AT959" s="93"/>
      <c r="AU959" s="93"/>
      <c r="AV959" s="93"/>
      <c r="AW959" s="93"/>
      <c r="AX959" s="93"/>
      <c r="AY959" s="93"/>
      <c r="AZ959" s="93"/>
      <c r="BA959" s="93"/>
      <c r="BB959" s="93"/>
      <c r="BC959" s="93"/>
      <c r="BD959" s="93"/>
      <c r="BE959" s="93"/>
      <c r="BF959" s="93"/>
      <c r="BG959" s="93"/>
      <c r="BH959" s="93"/>
      <c r="BI959" s="93"/>
      <c r="BJ959" s="93"/>
      <c r="BK959" s="93"/>
      <c r="BL959" s="93"/>
      <c r="BM959" s="93"/>
      <c r="BN959" s="93"/>
      <c r="BO959" s="93"/>
      <c r="BP959" s="93"/>
      <c r="BQ959" s="93"/>
      <c r="BR959" s="93"/>
      <c r="BS959" s="93"/>
      <c r="BT959" s="93"/>
      <c r="BU959" s="93"/>
      <c r="BV959" s="93"/>
      <c r="BW959" s="93"/>
      <c r="BX959" s="93"/>
      <c r="BY959" s="93"/>
    </row>
    <row r="960" spans="1:77" s="97" customFormat="1" x14ac:dyDescent="0.2">
      <c r="A960" s="157"/>
      <c r="X960" s="93"/>
      <c r="Y960" s="93"/>
      <c r="Z960" s="93"/>
      <c r="AA960" s="93"/>
      <c r="AB960" s="93"/>
      <c r="AC960" s="93"/>
      <c r="AD960" s="93"/>
      <c r="AE960" s="93"/>
      <c r="AF960" s="93"/>
      <c r="AG960" s="93"/>
      <c r="AH960" s="93"/>
      <c r="AI960" s="93"/>
      <c r="AJ960" s="93"/>
      <c r="AK960" s="93"/>
      <c r="AL960" s="93"/>
      <c r="AM960" s="93"/>
      <c r="AN960" s="93"/>
      <c r="AO960" s="93"/>
      <c r="AP960" s="93"/>
      <c r="AQ960" s="93"/>
      <c r="AR960" s="93"/>
      <c r="AS960" s="93"/>
      <c r="AT960" s="93"/>
      <c r="AU960" s="93"/>
      <c r="AV960" s="93"/>
      <c r="AW960" s="93"/>
      <c r="AX960" s="93"/>
      <c r="AY960" s="93"/>
      <c r="AZ960" s="93"/>
      <c r="BA960" s="93"/>
      <c r="BB960" s="93"/>
      <c r="BC960" s="93"/>
      <c r="BD960" s="93"/>
      <c r="BE960" s="93"/>
      <c r="BF960" s="93"/>
      <c r="BG960" s="93"/>
      <c r="BH960" s="93"/>
      <c r="BI960" s="93"/>
      <c r="BJ960" s="93"/>
      <c r="BK960" s="93"/>
      <c r="BL960" s="93"/>
      <c r="BM960" s="93"/>
      <c r="BN960" s="93"/>
      <c r="BO960" s="93"/>
      <c r="BP960" s="93"/>
      <c r="BQ960" s="93"/>
      <c r="BR960" s="93"/>
      <c r="BS960" s="93"/>
      <c r="BT960" s="93"/>
      <c r="BU960" s="93"/>
      <c r="BV960" s="93"/>
      <c r="BW960" s="93"/>
      <c r="BX960" s="93"/>
      <c r="BY960" s="93"/>
    </row>
    <row r="961" spans="1:77" s="97" customFormat="1" x14ac:dyDescent="0.2">
      <c r="A961" s="157"/>
      <c r="X961" s="93"/>
      <c r="Y961" s="93"/>
      <c r="Z961" s="93"/>
      <c r="AA961" s="93"/>
      <c r="AB961" s="93"/>
      <c r="AC961" s="93"/>
      <c r="AD961" s="93"/>
      <c r="AE961" s="93"/>
      <c r="AF961" s="93"/>
      <c r="AG961" s="93"/>
      <c r="AH961" s="93"/>
      <c r="AI961" s="93"/>
      <c r="AJ961" s="93"/>
      <c r="AK961" s="93"/>
      <c r="AL961" s="93"/>
      <c r="AM961" s="93"/>
      <c r="AN961" s="93"/>
      <c r="AO961" s="93"/>
      <c r="AP961" s="93"/>
      <c r="AQ961" s="93"/>
      <c r="AR961" s="93"/>
      <c r="AS961" s="93"/>
      <c r="AT961" s="93"/>
      <c r="AU961" s="93"/>
      <c r="AV961" s="93"/>
      <c r="AW961" s="93"/>
      <c r="AX961" s="93"/>
      <c r="AY961" s="93"/>
      <c r="AZ961" s="93"/>
      <c r="BA961" s="93"/>
      <c r="BB961" s="93"/>
      <c r="BC961" s="93"/>
      <c r="BD961" s="93"/>
      <c r="BE961" s="93"/>
      <c r="BF961" s="93"/>
      <c r="BG961" s="93"/>
      <c r="BH961" s="93"/>
      <c r="BI961" s="93"/>
      <c r="BJ961" s="93"/>
      <c r="BK961" s="93"/>
      <c r="BL961" s="93"/>
      <c r="BM961" s="93"/>
      <c r="BN961" s="93"/>
      <c r="BO961" s="93"/>
      <c r="BP961" s="93"/>
      <c r="BQ961" s="93"/>
      <c r="BR961" s="93"/>
      <c r="BS961" s="93"/>
      <c r="BT961" s="93"/>
      <c r="BU961" s="93"/>
      <c r="BV961" s="93"/>
      <c r="BW961" s="93"/>
      <c r="BX961" s="93"/>
      <c r="BY961" s="93"/>
    </row>
    <row r="962" spans="1:77" s="97" customFormat="1" x14ac:dyDescent="0.2">
      <c r="A962" s="157"/>
      <c r="X962" s="93"/>
      <c r="Y962" s="93"/>
      <c r="Z962" s="93"/>
      <c r="AA962" s="93"/>
      <c r="AB962" s="93"/>
      <c r="AC962" s="93"/>
      <c r="AD962" s="93"/>
      <c r="AE962" s="93"/>
      <c r="AF962" s="93"/>
      <c r="AG962" s="93"/>
      <c r="AH962" s="93"/>
      <c r="AI962" s="93"/>
      <c r="AJ962" s="93"/>
      <c r="AK962" s="93"/>
      <c r="AL962" s="93"/>
      <c r="AM962" s="93"/>
      <c r="AN962" s="93"/>
      <c r="AO962" s="93"/>
      <c r="AP962" s="93"/>
      <c r="AQ962" s="93"/>
      <c r="AR962" s="93"/>
      <c r="AS962" s="93"/>
      <c r="AT962" s="93"/>
      <c r="AU962" s="93"/>
      <c r="AV962" s="93"/>
      <c r="AW962" s="93"/>
      <c r="AX962" s="93"/>
      <c r="AY962" s="93"/>
      <c r="AZ962" s="93"/>
      <c r="BA962" s="93"/>
      <c r="BB962" s="93"/>
      <c r="BC962" s="93"/>
      <c r="BD962" s="93"/>
      <c r="BE962" s="93"/>
      <c r="BF962" s="93"/>
      <c r="BG962" s="93"/>
      <c r="BH962" s="93"/>
      <c r="BI962" s="93"/>
      <c r="BJ962" s="93"/>
      <c r="BK962" s="93"/>
      <c r="BL962" s="93"/>
      <c r="BM962" s="93"/>
      <c r="BN962" s="93"/>
      <c r="BO962" s="93"/>
      <c r="BP962" s="93"/>
      <c r="BQ962" s="93"/>
      <c r="BR962" s="93"/>
      <c r="BS962" s="93"/>
      <c r="BT962" s="93"/>
      <c r="BU962" s="93"/>
      <c r="BV962" s="93"/>
      <c r="BW962" s="93"/>
      <c r="BX962" s="93"/>
      <c r="BY962" s="93"/>
    </row>
    <row r="963" spans="1:77" s="97" customFormat="1" x14ac:dyDescent="0.2">
      <c r="A963" s="157"/>
      <c r="X963" s="93"/>
      <c r="Y963" s="93"/>
      <c r="Z963" s="93"/>
      <c r="AA963" s="93"/>
      <c r="AB963" s="93"/>
      <c r="AC963" s="93"/>
      <c r="AD963" s="93"/>
      <c r="AE963" s="93"/>
      <c r="AF963" s="93"/>
      <c r="AG963" s="93"/>
      <c r="AH963" s="93"/>
      <c r="AI963" s="93"/>
      <c r="AJ963" s="93"/>
      <c r="AK963" s="93"/>
      <c r="AL963" s="93"/>
      <c r="AM963" s="93"/>
      <c r="AN963" s="93"/>
      <c r="AO963" s="93"/>
      <c r="AP963" s="93"/>
      <c r="AQ963" s="93"/>
      <c r="AR963" s="93"/>
      <c r="AS963" s="93"/>
      <c r="AT963" s="93"/>
      <c r="AU963" s="93"/>
      <c r="AV963" s="93"/>
      <c r="AW963" s="93"/>
      <c r="AX963" s="93"/>
      <c r="AY963" s="93"/>
      <c r="AZ963" s="93"/>
      <c r="BA963" s="93"/>
      <c r="BB963" s="93"/>
      <c r="BC963" s="93"/>
      <c r="BD963" s="93"/>
      <c r="BE963" s="93"/>
      <c r="BF963" s="93"/>
      <c r="BG963" s="93"/>
      <c r="BH963" s="93"/>
      <c r="BI963" s="93"/>
      <c r="BJ963" s="93"/>
      <c r="BK963" s="93"/>
      <c r="BL963" s="93"/>
      <c r="BM963" s="93"/>
      <c r="BN963" s="93"/>
      <c r="BO963" s="93"/>
      <c r="BP963" s="93"/>
      <c r="BQ963" s="93"/>
      <c r="BR963" s="93"/>
      <c r="BS963" s="93"/>
      <c r="BT963" s="93"/>
      <c r="BU963" s="93"/>
      <c r="BV963" s="93"/>
      <c r="BW963" s="93"/>
      <c r="BX963" s="93"/>
      <c r="BY963" s="93"/>
    </row>
    <row r="964" spans="1:77" s="97" customFormat="1" x14ac:dyDescent="0.2">
      <c r="A964" s="157"/>
      <c r="X964" s="93"/>
      <c r="Y964" s="93"/>
      <c r="Z964" s="93"/>
      <c r="AA964" s="93"/>
      <c r="AB964" s="93"/>
      <c r="AC964" s="93"/>
      <c r="AD964" s="93"/>
      <c r="AE964" s="93"/>
      <c r="AF964" s="93"/>
      <c r="AG964" s="93"/>
      <c r="AH964" s="93"/>
      <c r="AI964" s="93"/>
      <c r="AJ964" s="93"/>
      <c r="AK964" s="93"/>
      <c r="AL964" s="93"/>
      <c r="AM964" s="93"/>
      <c r="AN964" s="93"/>
      <c r="AO964" s="93"/>
      <c r="AP964" s="93"/>
      <c r="AQ964" s="93"/>
      <c r="AR964" s="93"/>
      <c r="AS964" s="93"/>
      <c r="AT964" s="93"/>
      <c r="AU964" s="93"/>
      <c r="AV964" s="93"/>
      <c r="AW964" s="93"/>
      <c r="AX964" s="93"/>
      <c r="AY964" s="93"/>
      <c r="AZ964" s="93"/>
      <c r="BA964" s="93"/>
      <c r="BB964" s="93"/>
      <c r="BC964" s="93"/>
      <c r="BD964" s="93"/>
      <c r="BE964" s="93"/>
      <c r="BF964" s="93"/>
      <c r="BG964" s="93"/>
      <c r="BH964" s="93"/>
      <c r="BI964" s="93"/>
      <c r="BJ964" s="93"/>
      <c r="BK964" s="93"/>
      <c r="BL964" s="93"/>
      <c r="BM964" s="93"/>
      <c r="BN964" s="93"/>
      <c r="BO964" s="93"/>
      <c r="BP964" s="93"/>
      <c r="BQ964" s="93"/>
      <c r="BR964" s="93"/>
      <c r="BS964" s="93"/>
      <c r="BT964" s="93"/>
      <c r="BU964" s="93"/>
      <c r="BV964" s="93"/>
      <c r="BW964" s="93"/>
      <c r="BX964" s="93"/>
      <c r="BY964" s="93"/>
    </row>
    <row r="965" spans="1:77" s="97" customFormat="1" x14ac:dyDescent="0.2">
      <c r="A965" s="157"/>
      <c r="X965" s="93"/>
      <c r="Y965" s="93"/>
      <c r="Z965" s="93"/>
      <c r="AA965" s="93"/>
      <c r="AB965" s="93"/>
      <c r="AC965" s="93"/>
      <c r="AD965" s="93"/>
      <c r="AE965" s="93"/>
      <c r="AF965" s="93"/>
      <c r="AG965" s="93"/>
      <c r="AH965" s="93"/>
      <c r="AI965" s="93"/>
      <c r="AJ965" s="93"/>
      <c r="AK965" s="93"/>
      <c r="AL965" s="93"/>
      <c r="AM965" s="93"/>
      <c r="AN965" s="93"/>
      <c r="AO965" s="93"/>
      <c r="AP965" s="93"/>
      <c r="AQ965" s="93"/>
      <c r="AR965" s="93"/>
      <c r="AS965" s="93"/>
      <c r="AT965" s="93"/>
      <c r="AU965" s="93"/>
      <c r="AV965" s="93"/>
      <c r="AW965" s="93"/>
      <c r="AX965" s="93"/>
      <c r="AY965" s="93"/>
      <c r="AZ965" s="93"/>
      <c r="BA965" s="93"/>
      <c r="BB965" s="93"/>
      <c r="BC965" s="93"/>
      <c r="BD965" s="93"/>
      <c r="BE965" s="93"/>
      <c r="BF965" s="93"/>
      <c r="BG965" s="93"/>
      <c r="BH965" s="93"/>
      <c r="BI965" s="93"/>
      <c r="BJ965" s="93"/>
      <c r="BK965" s="93"/>
      <c r="BL965" s="93"/>
      <c r="BM965" s="93"/>
      <c r="BN965" s="93"/>
      <c r="BO965" s="93"/>
      <c r="BP965" s="93"/>
      <c r="BQ965" s="93"/>
      <c r="BR965" s="93"/>
      <c r="BS965" s="93"/>
      <c r="BT965" s="93"/>
      <c r="BU965" s="93"/>
      <c r="BV965" s="93"/>
      <c r="BW965" s="93"/>
      <c r="BX965" s="93"/>
      <c r="BY965" s="93"/>
    </row>
    <row r="966" spans="1:77" s="97" customFormat="1" x14ac:dyDescent="0.2">
      <c r="A966" s="157"/>
      <c r="X966" s="93"/>
      <c r="Y966" s="93"/>
      <c r="Z966" s="93"/>
      <c r="AA966" s="93"/>
      <c r="AB966" s="93"/>
      <c r="AC966" s="93"/>
      <c r="AD966" s="93"/>
      <c r="AE966" s="93"/>
      <c r="AF966" s="93"/>
      <c r="AG966" s="93"/>
      <c r="AH966" s="93"/>
      <c r="AI966" s="93"/>
      <c r="AJ966" s="93"/>
      <c r="AK966" s="93"/>
      <c r="AL966" s="93"/>
      <c r="AM966" s="93"/>
      <c r="AN966" s="93"/>
      <c r="AO966" s="93"/>
      <c r="AP966" s="93"/>
      <c r="AQ966" s="93"/>
      <c r="AR966" s="93"/>
      <c r="AS966" s="93"/>
      <c r="AT966" s="93"/>
      <c r="AU966" s="93"/>
      <c r="AV966" s="93"/>
      <c r="AW966" s="93"/>
      <c r="AX966" s="93"/>
      <c r="AY966" s="93"/>
      <c r="AZ966" s="93"/>
      <c r="BA966" s="93"/>
      <c r="BB966" s="93"/>
      <c r="BC966" s="93"/>
      <c r="BD966" s="93"/>
      <c r="BE966" s="93"/>
      <c r="BF966" s="93"/>
      <c r="BG966" s="93"/>
      <c r="BH966" s="93"/>
      <c r="BI966" s="93"/>
      <c r="BJ966" s="93"/>
      <c r="BK966" s="93"/>
      <c r="BL966" s="93"/>
      <c r="BM966" s="93"/>
      <c r="BN966" s="93"/>
      <c r="BO966" s="93"/>
      <c r="BP966" s="93"/>
      <c r="BQ966" s="93"/>
      <c r="BR966" s="93"/>
      <c r="BS966" s="93"/>
      <c r="BT966" s="93"/>
      <c r="BU966" s="93"/>
      <c r="BV966" s="93"/>
      <c r="BW966" s="93"/>
      <c r="BX966" s="93"/>
      <c r="BY966" s="93"/>
    </row>
    <row r="967" spans="1:77" s="97" customFormat="1" x14ac:dyDescent="0.2">
      <c r="A967" s="157"/>
      <c r="X967" s="93"/>
      <c r="Y967" s="93"/>
      <c r="Z967" s="93"/>
      <c r="AA967" s="93"/>
      <c r="AB967" s="93"/>
      <c r="AC967" s="93"/>
      <c r="AD967" s="93"/>
      <c r="AE967" s="93"/>
      <c r="AF967" s="93"/>
      <c r="AG967" s="93"/>
      <c r="AH967" s="93"/>
      <c r="AI967" s="93"/>
      <c r="AJ967" s="93"/>
      <c r="AK967" s="93"/>
      <c r="AL967" s="93"/>
      <c r="AM967" s="93"/>
      <c r="AN967" s="93"/>
      <c r="AO967" s="93"/>
      <c r="AP967" s="93"/>
      <c r="AQ967" s="93"/>
      <c r="AR967" s="93"/>
      <c r="AS967" s="93"/>
      <c r="AT967" s="93"/>
      <c r="AU967" s="93"/>
      <c r="AV967" s="93"/>
      <c r="AW967" s="93"/>
      <c r="AX967" s="93"/>
      <c r="AY967" s="93"/>
      <c r="AZ967" s="93"/>
      <c r="BA967" s="93"/>
      <c r="BB967" s="93"/>
      <c r="BC967" s="93"/>
      <c r="BD967" s="93"/>
      <c r="BE967" s="93"/>
      <c r="BF967" s="93"/>
      <c r="BG967" s="93"/>
      <c r="BH967" s="93"/>
      <c r="BI967" s="93"/>
      <c r="BJ967" s="93"/>
      <c r="BK967" s="93"/>
      <c r="BL967" s="93"/>
      <c r="BM967" s="93"/>
      <c r="BN967" s="93"/>
      <c r="BO967" s="93"/>
      <c r="BP967" s="93"/>
      <c r="BQ967" s="93"/>
      <c r="BR967" s="93"/>
      <c r="BS967" s="93"/>
      <c r="BT967" s="93"/>
      <c r="BU967" s="93"/>
      <c r="BV967" s="93"/>
      <c r="BW967" s="93"/>
      <c r="BX967" s="93"/>
      <c r="BY967" s="93"/>
    </row>
    <row r="968" spans="1:77" s="97" customFormat="1" x14ac:dyDescent="0.2">
      <c r="A968" s="157"/>
      <c r="X968" s="93"/>
      <c r="Y968" s="93"/>
      <c r="Z968" s="93"/>
      <c r="AA968" s="93"/>
      <c r="AB968" s="93"/>
      <c r="AC968" s="93"/>
      <c r="AD968" s="93"/>
      <c r="AE968" s="93"/>
      <c r="AF968" s="93"/>
      <c r="AG968" s="93"/>
      <c r="AH968" s="93"/>
      <c r="AI968" s="93"/>
      <c r="AJ968" s="93"/>
      <c r="AK968" s="93"/>
      <c r="AL968" s="93"/>
      <c r="AM968" s="93"/>
      <c r="AN968" s="93"/>
      <c r="AO968" s="93"/>
      <c r="AP968" s="93"/>
      <c r="AQ968" s="93"/>
      <c r="AR968" s="93"/>
      <c r="AS968" s="93"/>
      <c r="AT968" s="93"/>
      <c r="AU968" s="93"/>
      <c r="AV968" s="93"/>
      <c r="AW968" s="93"/>
      <c r="AX968" s="93"/>
      <c r="AY968" s="93"/>
      <c r="AZ968" s="93"/>
      <c r="BA968" s="93"/>
      <c r="BB968" s="93"/>
      <c r="BC968" s="93"/>
      <c r="BD968" s="93"/>
      <c r="BE968" s="93"/>
      <c r="BF968" s="93"/>
      <c r="BG968" s="93"/>
      <c r="BH968" s="93"/>
      <c r="BI968" s="93"/>
      <c r="BJ968" s="93"/>
      <c r="BK968" s="93"/>
      <c r="BL968" s="93"/>
      <c r="BM968" s="93"/>
      <c r="BN968" s="93"/>
      <c r="BO968" s="93"/>
      <c r="BP968" s="93"/>
      <c r="BQ968" s="93"/>
      <c r="BR968" s="93"/>
      <c r="BS968" s="93"/>
      <c r="BT968" s="93"/>
      <c r="BU968" s="93"/>
      <c r="BV968" s="93"/>
      <c r="BW968" s="93"/>
      <c r="BX968" s="93"/>
      <c r="BY968" s="93"/>
    </row>
    <row r="969" spans="1:77" s="97" customFormat="1" x14ac:dyDescent="0.2">
      <c r="A969" s="157"/>
      <c r="X969" s="93"/>
      <c r="Y969" s="93"/>
      <c r="Z969" s="93"/>
      <c r="AA969" s="93"/>
      <c r="AB969" s="93"/>
      <c r="AC969" s="93"/>
      <c r="AD969" s="93"/>
      <c r="AE969" s="93"/>
      <c r="AF969" s="93"/>
      <c r="AG969" s="93"/>
      <c r="AH969" s="93"/>
      <c r="AI969" s="93"/>
      <c r="AJ969" s="93"/>
      <c r="AK969" s="93"/>
      <c r="AL969" s="93"/>
      <c r="AM969" s="93"/>
      <c r="AN969" s="93"/>
      <c r="AO969" s="93"/>
      <c r="AP969" s="93"/>
      <c r="AQ969" s="93"/>
      <c r="AR969" s="93"/>
      <c r="AS969" s="93"/>
      <c r="AT969" s="93"/>
      <c r="AU969" s="93"/>
      <c r="AV969" s="93"/>
      <c r="AW969" s="93"/>
      <c r="AX969" s="93"/>
      <c r="AY969" s="93"/>
      <c r="AZ969" s="93"/>
      <c r="BA969" s="93"/>
      <c r="BB969" s="93"/>
      <c r="BC969" s="93"/>
      <c r="BD969" s="93"/>
      <c r="BE969" s="93"/>
      <c r="BF969" s="93"/>
      <c r="BG969" s="93"/>
      <c r="BH969" s="93"/>
      <c r="BI969" s="93"/>
      <c r="BJ969" s="93"/>
      <c r="BK969" s="93"/>
      <c r="BL969" s="93"/>
      <c r="BM969" s="93"/>
      <c r="BN969" s="93"/>
      <c r="BO969" s="93"/>
      <c r="BP969" s="93"/>
      <c r="BQ969" s="93"/>
      <c r="BR969" s="93"/>
      <c r="BS969" s="93"/>
      <c r="BT969" s="93"/>
      <c r="BU969" s="93"/>
      <c r="BV969" s="93"/>
      <c r="BW969" s="93"/>
      <c r="BX969" s="93"/>
      <c r="BY969" s="93"/>
    </row>
    <row r="970" spans="1:77" s="97" customFormat="1" x14ac:dyDescent="0.2">
      <c r="A970" s="157"/>
      <c r="X970" s="93"/>
      <c r="Y970" s="93"/>
      <c r="Z970" s="93"/>
      <c r="AA970" s="93"/>
      <c r="AB970" s="93"/>
      <c r="AC970" s="93"/>
      <c r="AD970" s="93"/>
      <c r="AE970" s="93"/>
      <c r="AF970" s="93"/>
      <c r="AG970" s="93"/>
      <c r="AH970" s="93"/>
      <c r="AI970" s="93"/>
      <c r="AJ970" s="93"/>
      <c r="AK970" s="93"/>
      <c r="AL970" s="93"/>
      <c r="AM970" s="93"/>
      <c r="AN970" s="93"/>
      <c r="AO970" s="93"/>
      <c r="AP970" s="93"/>
      <c r="AQ970" s="93"/>
      <c r="AR970" s="93"/>
      <c r="AS970" s="93"/>
      <c r="AT970" s="93"/>
      <c r="AU970" s="93"/>
      <c r="AV970" s="93"/>
      <c r="AW970" s="93"/>
      <c r="AX970" s="93"/>
      <c r="AY970" s="93"/>
      <c r="AZ970" s="93"/>
      <c r="BA970" s="93"/>
      <c r="BB970" s="93"/>
      <c r="BC970" s="93"/>
      <c r="BD970" s="93"/>
      <c r="BE970" s="93"/>
      <c r="BF970" s="93"/>
      <c r="BG970" s="93"/>
      <c r="BH970" s="93"/>
      <c r="BI970" s="93"/>
      <c r="BJ970" s="93"/>
      <c r="BK970" s="93"/>
      <c r="BL970" s="93"/>
      <c r="BM970" s="93"/>
      <c r="BN970" s="93"/>
      <c r="BO970" s="93"/>
      <c r="BP970" s="93"/>
      <c r="BQ970" s="93"/>
      <c r="BR970" s="93"/>
      <c r="BS970" s="93"/>
      <c r="BT970" s="93"/>
      <c r="BU970" s="93"/>
      <c r="BV970" s="93"/>
      <c r="BW970" s="93"/>
      <c r="BX970" s="93"/>
      <c r="BY970" s="93"/>
    </row>
    <row r="971" spans="1:77" s="97" customFormat="1" x14ac:dyDescent="0.2">
      <c r="A971" s="157"/>
      <c r="X971" s="93"/>
      <c r="Y971" s="93"/>
      <c r="Z971" s="93"/>
      <c r="AA971" s="93"/>
      <c r="AB971" s="93"/>
      <c r="AC971" s="93"/>
      <c r="AD971" s="93"/>
      <c r="AE971" s="93"/>
      <c r="AF971" s="93"/>
      <c r="AG971" s="93"/>
      <c r="AH971" s="93"/>
      <c r="AI971" s="93"/>
      <c r="AJ971" s="93"/>
      <c r="AK971" s="93"/>
      <c r="AL971" s="93"/>
      <c r="AM971" s="93"/>
      <c r="AN971" s="93"/>
      <c r="AO971" s="93"/>
      <c r="AP971" s="93"/>
      <c r="AQ971" s="93"/>
      <c r="AR971" s="93"/>
      <c r="AS971" s="93"/>
      <c r="AT971" s="93"/>
      <c r="AU971" s="93"/>
      <c r="AV971" s="93"/>
      <c r="AW971" s="93"/>
      <c r="AX971" s="93"/>
      <c r="AY971" s="93"/>
      <c r="AZ971" s="93"/>
      <c r="BA971" s="93"/>
      <c r="BB971" s="93"/>
      <c r="BC971" s="93"/>
      <c r="BD971" s="93"/>
      <c r="BE971" s="93"/>
      <c r="BF971" s="93"/>
      <c r="BG971" s="93"/>
      <c r="BH971" s="93"/>
      <c r="BI971" s="93"/>
      <c r="BJ971" s="93"/>
      <c r="BK971" s="93"/>
      <c r="BL971" s="93"/>
      <c r="BM971" s="93"/>
      <c r="BN971" s="93"/>
      <c r="BO971" s="93"/>
      <c r="BP971" s="93"/>
      <c r="BQ971" s="93"/>
      <c r="BR971" s="93"/>
      <c r="BS971" s="93"/>
      <c r="BT971" s="93"/>
      <c r="BU971" s="93"/>
      <c r="BV971" s="93"/>
      <c r="BW971" s="93"/>
      <c r="BX971" s="93"/>
      <c r="BY971" s="93"/>
    </row>
    <row r="972" spans="1:77" s="97" customFormat="1" x14ac:dyDescent="0.2">
      <c r="A972" s="157"/>
      <c r="X972" s="93"/>
      <c r="Y972" s="93"/>
      <c r="Z972" s="93"/>
      <c r="AA972" s="93"/>
      <c r="AB972" s="93"/>
      <c r="AC972" s="93"/>
      <c r="AD972" s="93"/>
      <c r="AE972" s="93"/>
      <c r="AF972" s="93"/>
      <c r="AG972" s="93"/>
      <c r="AH972" s="93"/>
      <c r="AI972" s="93"/>
      <c r="AJ972" s="93"/>
      <c r="AK972" s="93"/>
      <c r="AL972" s="93"/>
      <c r="AM972" s="93"/>
      <c r="AN972" s="93"/>
      <c r="AO972" s="93"/>
      <c r="AP972" s="93"/>
      <c r="AQ972" s="93"/>
      <c r="AR972" s="93"/>
      <c r="AS972" s="93"/>
      <c r="AT972" s="93"/>
      <c r="AU972" s="93"/>
      <c r="AV972" s="93"/>
      <c r="AW972" s="93"/>
      <c r="AX972" s="93"/>
      <c r="AY972" s="93"/>
      <c r="AZ972" s="93"/>
      <c r="BA972" s="93"/>
      <c r="BB972" s="93"/>
      <c r="BC972" s="93"/>
      <c r="BD972" s="93"/>
      <c r="BE972" s="93"/>
      <c r="BF972" s="93"/>
      <c r="BG972" s="93"/>
      <c r="BH972" s="93"/>
      <c r="BI972" s="93"/>
      <c r="BJ972" s="93"/>
      <c r="BK972" s="93"/>
      <c r="BL972" s="93"/>
      <c r="BM972" s="93"/>
      <c r="BN972" s="93"/>
      <c r="BO972" s="93"/>
      <c r="BP972" s="93"/>
      <c r="BQ972" s="93"/>
      <c r="BR972" s="93"/>
      <c r="BS972" s="93"/>
      <c r="BT972" s="93"/>
      <c r="BU972" s="93"/>
      <c r="BV972" s="93"/>
      <c r="BW972" s="93"/>
      <c r="BX972" s="93"/>
      <c r="BY972" s="93"/>
    </row>
    <row r="973" spans="1:77" s="97" customFormat="1" x14ac:dyDescent="0.2">
      <c r="A973" s="157"/>
      <c r="X973" s="93"/>
      <c r="Y973" s="93"/>
      <c r="Z973" s="93"/>
      <c r="AA973" s="93"/>
      <c r="AB973" s="93"/>
      <c r="AC973" s="93"/>
      <c r="AD973" s="93"/>
      <c r="AE973" s="93"/>
      <c r="AF973" s="93"/>
      <c r="AG973" s="93"/>
      <c r="AH973" s="93"/>
      <c r="AI973" s="93"/>
      <c r="AJ973" s="93"/>
      <c r="AK973" s="93"/>
      <c r="AL973" s="93"/>
      <c r="AM973" s="93"/>
      <c r="AN973" s="93"/>
      <c r="AO973" s="93"/>
      <c r="AP973" s="93"/>
      <c r="AQ973" s="93"/>
      <c r="AR973" s="93"/>
      <c r="AS973" s="93"/>
      <c r="AT973" s="93"/>
      <c r="AU973" s="93"/>
      <c r="AV973" s="93"/>
      <c r="AW973" s="93"/>
      <c r="AX973" s="93"/>
      <c r="AY973" s="93"/>
      <c r="AZ973" s="93"/>
      <c r="BA973" s="93"/>
      <c r="BB973" s="93"/>
      <c r="BC973" s="93"/>
      <c r="BD973" s="93"/>
      <c r="BE973" s="93"/>
      <c r="BF973" s="93"/>
      <c r="BG973" s="93"/>
      <c r="BH973" s="93"/>
      <c r="BI973" s="93"/>
      <c r="BJ973" s="93"/>
      <c r="BK973" s="93"/>
      <c r="BL973" s="93"/>
      <c r="BM973" s="93"/>
      <c r="BN973" s="93"/>
      <c r="BO973" s="93"/>
      <c r="BP973" s="93"/>
      <c r="BQ973" s="93"/>
      <c r="BR973" s="93"/>
      <c r="BS973" s="93"/>
      <c r="BT973" s="93"/>
      <c r="BU973" s="93"/>
      <c r="BV973" s="93"/>
      <c r="BW973" s="93"/>
      <c r="BX973" s="93"/>
      <c r="BY973" s="93"/>
    </row>
    <row r="974" spans="1:77" s="97" customFormat="1" x14ac:dyDescent="0.2">
      <c r="A974" s="157"/>
      <c r="X974" s="93"/>
      <c r="Y974" s="93"/>
      <c r="Z974" s="93"/>
      <c r="AA974" s="93"/>
      <c r="AB974" s="93"/>
      <c r="AC974" s="93"/>
      <c r="AD974" s="93"/>
      <c r="AE974" s="93"/>
      <c r="AF974" s="93"/>
      <c r="AG974" s="93"/>
      <c r="AH974" s="93"/>
      <c r="AI974" s="93"/>
      <c r="AJ974" s="93"/>
      <c r="AK974" s="93"/>
      <c r="AL974" s="93"/>
      <c r="AM974" s="93"/>
      <c r="AN974" s="93"/>
      <c r="AO974" s="93"/>
      <c r="AP974" s="93"/>
      <c r="AQ974" s="93"/>
      <c r="AR974" s="93"/>
      <c r="AS974" s="93"/>
      <c r="AT974" s="93"/>
      <c r="AU974" s="93"/>
      <c r="AV974" s="93"/>
      <c r="AW974" s="93"/>
      <c r="AX974" s="93"/>
      <c r="AY974" s="93"/>
      <c r="AZ974" s="93"/>
      <c r="BA974" s="93"/>
      <c r="BB974" s="93"/>
      <c r="BC974" s="93"/>
      <c r="BD974" s="93"/>
      <c r="BE974" s="93"/>
      <c r="BF974" s="93"/>
      <c r="BG974" s="93"/>
      <c r="BH974" s="93"/>
      <c r="BI974" s="93"/>
      <c r="BJ974" s="93"/>
      <c r="BK974" s="93"/>
      <c r="BL974" s="93"/>
      <c r="BM974" s="93"/>
      <c r="BN974" s="93"/>
      <c r="BO974" s="93"/>
      <c r="BP974" s="93"/>
      <c r="BQ974" s="93"/>
      <c r="BR974" s="93"/>
      <c r="BS974" s="93"/>
      <c r="BT974" s="93"/>
      <c r="BU974" s="93"/>
      <c r="BV974" s="93"/>
      <c r="BW974" s="93"/>
      <c r="BX974" s="93"/>
      <c r="BY974" s="93"/>
    </row>
    <row r="975" spans="1:77" s="97" customFormat="1" x14ac:dyDescent="0.2">
      <c r="A975" s="157"/>
      <c r="X975" s="93"/>
      <c r="Y975" s="93"/>
      <c r="Z975" s="93"/>
      <c r="AA975" s="93"/>
      <c r="AB975" s="93"/>
      <c r="AC975" s="93"/>
      <c r="AD975" s="93"/>
      <c r="AE975" s="93"/>
      <c r="AF975" s="93"/>
      <c r="AG975" s="93"/>
      <c r="AH975" s="93"/>
      <c r="AI975" s="93"/>
      <c r="AJ975" s="93"/>
      <c r="AK975" s="93"/>
      <c r="AL975" s="93"/>
      <c r="AM975" s="93"/>
      <c r="AN975" s="93"/>
      <c r="AO975" s="93"/>
      <c r="AP975" s="93"/>
      <c r="AQ975" s="93"/>
      <c r="AR975" s="93"/>
      <c r="AS975" s="93"/>
      <c r="AT975" s="93"/>
      <c r="AU975" s="93"/>
      <c r="AV975" s="93"/>
      <c r="AW975" s="93"/>
      <c r="AX975" s="93"/>
      <c r="AY975" s="93"/>
      <c r="AZ975" s="93"/>
      <c r="BA975" s="93"/>
      <c r="BB975" s="93"/>
      <c r="BC975" s="93"/>
      <c r="BD975" s="93"/>
      <c r="BE975" s="93"/>
      <c r="BF975" s="93"/>
      <c r="BG975" s="93"/>
      <c r="BH975" s="93"/>
      <c r="BI975" s="93"/>
      <c r="BJ975" s="93"/>
      <c r="BK975" s="93"/>
      <c r="BL975" s="93"/>
      <c r="BM975" s="93"/>
      <c r="BN975" s="93"/>
      <c r="BO975" s="93"/>
      <c r="BP975" s="93"/>
      <c r="BQ975" s="93"/>
      <c r="BR975" s="93"/>
      <c r="BS975" s="93"/>
      <c r="BT975" s="93"/>
      <c r="BU975" s="93"/>
      <c r="BV975" s="93"/>
      <c r="BW975" s="93"/>
      <c r="BX975" s="93"/>
      <c r="BY975" s="93"/>
    </row>
    <row r="976" spans="1:77" s="97" customFormat="1" x14ac:dyDescent="0.2">
      <c r="A976" s="157"/>
      <c r="X976" s="93"/>
      <c r="Y976" s="93"/>
      <c r="Z976" s="93"/>
      <c r="AA976" s="93"/>
      <c r="AB976" s="93"/>
      <c r="AC976" s="93"/>
      <c r="AD976" s="93"/>
      <c r="AE976" s="93"/>
      <c r="AF976" s="93"/>
      <c r="AG976" s="93"/>
      <c r="AH976" s="93"/>
      <c r="AI976" s="93"/>
      <c r="AJ976" s="93"/>
      <c r="AK976" s="93"/>
      <c r="AL976" s="93"/>
      <c r="AM976" s="93"/>
      <c r="AN976" s="93"/>
      <c r="AO976" s="93"/>
      <c r="AP976" s="93"/>
      <c r="AQ976" s="93"/>
      <c r="AR976" s="93"/>
      <c r="AS976" s="93"/>
      <c r="AT976" s="93"/>
      <c r="AU976" s="93"/>
      <c r="AV976" s="93"/>
      <c r="AW976" s="93"/>
      <c r="AX976" s="93"/>
      <c r="AY976" s="93"/>
      <c r="AZ976" s="93"/>
      <c r="BA976" s="93"/>
      <c r="BB976" s="93"/>
      <c r="BC976" s="93"/>
      <c r="BD976" s="93"/>
      <c r="BE976" s="93"/>
      <c r="BF976" s="93"/>
      <c r="BG976" s="93"/>
      <c r="BH976" s="93"/>
      <c r="BI976" s="93"/>
      <c r="BJ976" s="93"/>
      <c r="BK976" s="93"/>
      <c r="BL976" s="93"/>
      <c r="BM976" s="93"/>
      <c r="BN976" s="93"/>
      <c r="BO976" s="93"/>
      <c r="BP976" s="93"/>
      <c r="BQ976" s="93"/>
      <c r="BR976" s="93"/>
      <c r="BS976" s="93"/>
      <c r="BT976" s="93"/>
      <c r="BU976" s="93"/>
      <c r="BV976" s="93"/>
      <c r="BW976" s="93"/>
      <c r="BX976" s="93"/>
      <c r="BY976" s="93"/>
    </row>
    <row r="977" spans="1:77" s="97" customFormat="1" x14ac:dyDescent="0.2">
      <c r="A977" s="157"/>
      <c r="X977" s="93"/>
      <c r="Y977" s="93"/>
      <c r="Z977" s="93"/>
      <c r="AA977" s="93"/>
      <c r="AB977" s="93"/>
      <c r="AC977" s="93"/>
      <c r="AD977" s="93"/>
      <c r="AE977" s="93"/>
      <c r="AF977" s="93"/>
      <c r="AG977" s="93"/>
      <c r="AH977" s="93"/>
      <c r="AI977" s="93"/>
      <c r="AJ977" s="93"/>
      <c r="AK977" s="93"/>
      <c r="AL977" s="93"/>
      <c r="AM977" s="93"/>
      <c r="AN977" s="93"/>
      <c r="AO977" s="93"/>
      <c r="AP977" s="93"/>
      <c r="AQ977" s="93"/>
      <c r="AR977" s="93"/>
      <c r="AS977" s="93"/>
      <c r="AT977" s="93"/>
      <c r="AU977" s="93"/>
      <c r="AV977" s="93"/>
      <c r="AW977" s="93"/>
      <c r="AX977" s="93"/>
      <c r="AY977" s="93"/>
      <c r="AZ977" s="93"/>
      <c r="BA977" s="93"/>
      <c r="BB977" s="93"/>
      <c r="BC977" s="93"/>
      <c r="BD977" s="93"/>
      <c r="BE977" s="93"/>
      <c r="BF977" s="93"/>
      <c r="BG977" s="93"/>
      <c r="BH977" s="93"/>
      <c r="BI977" s="93"/>
      <c r="BJ977" s="93"/>
      <c r="BK977" s="93"/>
      <c r="BL977" s="93"/>
      <c r="BM977" s="93"/>
      <c r="BN977" s="93"/>
      <c r="BO977" s="93"/>
      <c r="BP977" s="93"/>
      <c r="BQ977" s="93"/>
      <c r="BR977" s="93"/>
      <c r="BS977" s="93"/>
      <c r="BT977" s="93"/>
      <c r="BU977" s="93"/>
      <c r="BV977" s="93"/>
      <c r="BW977" s="93"/>
      <c r="BX977" s="93"/>
      <c r="BY977" s="93"/>
    </row>
    <row r="978" spans="1:77" s="97" customFormat="1" x14ac:dyDescent="0.2">
      <c r="A978" s="157"/>
      <c r="X978" s="93"/>
      <c r="Y978" s="93"/>
      <c r="Z978" s="93"/>
      <c r="AA978" s="93"/>
      <c r="AB978" s="93"/>
      <c r="AC978" s="93"/>
      <c r="AD978" s="93"/>
      <c r="AE978" s="93"/>
      <c r="AF978" s="93"/>
      <c r="AG978" s="93"/>
      <c r="AH978" s="93"/>
      <c r="AI978" s="93"/>
      <c r="AJ978" s="93"/>
      <c r="AK978" s="93"/>
      <c r="AL978" s="93"/>
      <c r="AM978" s="93"/>
      <c r="AN978" s="93"/>
      <c r="AO978" s="93"/>
      <c r="AP978" s="93"/>
      <c r="AQ978" s="93"/>
      <c r="AR978" s="93"/>
      <c r="AS978" s="93"/>
      <c r="AT978" s="93"/>
      <c r="AU978" s="93"/>
      <c r="AV978" s="93"/>
      <c r="AW978" s="93"/>
      <c r="AX978" s="93"/>
      <c r="AY978" s="93"/>
      <c r="AZ978" s="93"/>
      <c r="BA978" s="93"/>
      <c r="BB978" s="93"/>
      <c r="BC978" s="93"/>
      <c r="BD978" s="93"/>
      <c r="BE978" s="93"/>
      <c r="BF978" s="93"/>
      <c r="BG978" s="93"/>
      <c r="BH978" s="93"/>
      <c r="BI978" s="93"/>
      <c r="BJ978" s="93"/>
      <c r="BK978" s="93"/>
      <c r="BL978" s="93"/>
      <c r="BM978" s="93"/>
      <c r="BN978" s="93"/>
      <c r="BO978" s="93"/>
      <c r="BP978" s="93"/>
      <c r="BQ978" s="93"/>
      <c r="BR978" s="93"/>
      <c r="BS978" s="93"/>
      <c r="BT978" s="93"/>
      <c r="BU978" s="93"/>
      <c r="BV978" s="93"/>
      <c r="BW978" s="93"/>
      <c r="BX978" s="93"/>
      <c r="BY978" s="93"/>
    </row>
    <row r="979" spans="1:77" s="97" customFormat="1" x14ac:dyDescent="0.2">
      <c r="A979" s="157"/>
      <c r="X979" s="93"/>
      <c r="Y979" s="93"/>
      <c r="Z979" s="93"/>
      <c r="AA979" s="93"/>
      <c r="AB979" s="93"/>
      <c r="AC979" s="93"/>
      <c r="AD979" s="93"/>
      <c r="AE979" s="93"/>
      <c r="AF979" s="93"/>
      <c r="AG979" s="93"/>
      <c r="AH979" s="93"/>
      <c r="AI979" s="93"/>
      <c r="AJ979" s="93"/>
      <c r="AK979" s="93"/>
      <c r="AL979" s="93"/>
      <c r="AM979" s="93"/>
      <c r="AN979" s="93"/>
      <c r="AO979" s="93"/>
      <c r="AP979" s="93"/>
      <c r="AQ979" s="93"/>
      <c r="AR979" s="93"/>
      <c r="AS979" s="93"/>
      <c r="AT979" s="93"/>
      <c r="AU979" s="93"/>
      <c r="AV979" s="93"/>
      <c r="AW979" s="93"/>
      <c r="AX979" s="93"/>
      <c r="AY979" s="93"/>
      <c r="AZ979" s="93"/>
      <c r="BA979" s="93"/>
      <c r="BB979" s="93"/>
      <c r="BC979" s="93"/>
      <c r="BD979" s="93"/>
      <c r="BE979" s="93"/>
      <c r="BF979" s="93"/>
      <c r="BG979" s="93"/>
      <c r="BH979" s="93"/>
      <c r="BI979" s="93"/>
      <c r="BJ979" s="93"/>
      <c r="BK979" s="93"/>
      <c r="BL979" s="93"/>
      <c r="BM979" s="93"/>
      <c r="BN979" s="93"/>
      <c r="BO979" s="93"/>
      <c r="BP979" s="93"/>
      <c r="BQ979" s="93"/>
      <c r="BR979" s="93"/>
      <c r="BS979" s="93"/>
      <c r="BT979" s="93"/>
      <c r="BU979" s="93"/>
      <c r="BV979" s="93"/>
      <c r="BW979" s="93"/>
      <c r="BX979" s="93"/>
      <c r="BY979" s="93"/>
    </row>
    <row r="980" spans="1:77" s="97" customFormat="1" x14ac:dyDescent="0.2">
      <c r="A980" s="157"/>
      <c r="X980" s="93"/>
      <c r="Y980" s="93"/>
      <c r="Z980" s="93"/>
      <c r="AA980" s="93"/>
      <c r="AB980" s="93"/>
      <c r="AC980" s="93"/>
      <c r="AD980" s="93"/>
      <c r="AE980" s="93"/>
      <c r="AF980" s="93"/>
      <c r="AG980" s="93"/>
      <c r="AH980" s="93"/>
      <c r="AI980" s="93"/>
      <c r="AJ980" s="93"/>
      <c r="AK980" s="93"/>
      <c r="AL980" s="93"/>
      <c r="AM980" s="93"/>
      <c r="AN980" s="93"/>
      <c r="AO980" s="93"/>
      <c r="AP980" s="93"/>
      <c r="AQ980" s="93"/>
      <c r="AR980" s="93"/>
      <c r="AS980" s="93"/>
      <c r="AT980" s="93"/>
      <c r="AU980" s="93"/>
      <c r="AV980" s="93"/>
      <c r="AW980" s="93"/>
      <c r="AX980" s="93"/>
      <c r="AY980" s="93"/>
      <c r="AZ980" s="93"/>
      <c r="BA980" s="93"/>
      <c r="BB980" s="93"/>
      <c r="BC980" s="93"/>
      <c r="BD980" s="93"/>
      <c r="BE980" s="93"/>
      <c r="BF980" s="93"/>
      <c r="BG980" s="93"/>
      <c r="BH980" s="93"/>
      <c r="BI980" s="93"/>
      <c r="BJ980" s="93"/>
      <c r="BK980" s="93"/>
      <c r="BL980" s="93"/>
      <c r="BM980" s="93"/>
      <c r="BN980" s="93"/>
      <c r="BO980" s="93"/>
      <c r="BP980" s="93"/>
      <c r="BQ980" s="93"/>
      <c r="BR980" s="93"/>
      <c r="BS980" s="93"/>
      <c r="BT980" s="93"/>
      <c r="BU980" s="93"/>
      <c r="BV980" s="93"/>
      <c r="BW980" s="93"/>
      <c r="BX980" s="93"/>
      <c r="BY980" s="93"/>
    </row>
    <row r="981" spans="1:77" s="97" customFormat="1" x14ac:dyDescent="0.2">
      <c r="A981" s="157"/>
      <c r="X981" s="93"/>
      <c r="Y981" s="93"/>
      <c r="Z981" s="93"/>
      <c r="AA981" s="93"/>
      <c r="AB981" s="93"/>
      <c r="AC981" s="93"/>
      <c r="AD981" s="93"/>
      <c r="AE981" s="93"/>
      <c r="AF981" s="93"/>
      <c r="AG981" s="93"/>
      <c r="AH981" s="93"/>
      <c r="AI981" s="93"/>
      <c r="AJ981" s="93"/>
      <c r="AK981" s="93"/>
      <c r="AL981" s="93"/>
      <c r="AM981" s="93"/>
      <c r="AN981" s="93"/>
      <c r="AO981" s="93"/>
      <c r="AP981" s="93"/>
      <c r="AQ981" s="93"/>
      <c r="AR981" s="93"/>
      <c r="AS981" s="93"/>
      <c r="AT981" s="93"/>
      <c r="AU981" s="93"/>
      <c r="AV981" s="93"/>
      <c r="AW981" s="93"/>
      <c r="AX981" s="93"/>
      <c r="AY981" s="93"/>
      <c r="AZ981" s="93"/>
      <c r="BA981" s="93"/>
      <c r="BB981" s="93"/>
      <c r="BC981" s="93"/>
      <c r="BD981" s="93"/>
      <c r="BE981" s="93"/>
      <c r="BF981" s="93"/>
      <c r="BG981" s="93"/>
      <c r="BH981" s="93"/>
      <c r="BI981" s="93"/>
      <c r="BJ981" s="93"/>
      <c r="BK981" s="93"/>
      <c r="BL981" s="93"/>
      <c r="BM981" s="93"/>
      <c r="BN981" s="93"/>
      <c r="BO981" s="93"/>
      <c r="BP981" s="93"/>
      <c r="BQ981" s="93"/>
      <c r="BR981" s="93"/>
      <c r="BS981" s="93"/>
      <c r="BT981" s="93"/>
      <c r="BU981" s="93"/>
      <c r="BV981" s="93"/>
      <c r="BW981" s="93"/>
      <c r="BX981" s="93"/>
      <c r="BY981" s="93"/>
    </row>
    <row r="982" spans="1:77" s="97" customFormat="1" x14ac:dyDescent="0.2">
      <c r="A982" s="157"/>
      <c r="X982" s="93"/>
      <c r="Y982" s="93"/>
      <c r="Z982" s="93"/>
      <c r="AA982" s="93"/>
      <c r="AB982" s="93"/>
      <c r="AC982" s="93"/>
      <c r="AD982" s="93"/>
      <c r="AE982" s="93"/>
      <c r="AF982" s="93"/>
      <c r="AG982" s="93"/>
      <c r="AH982" s="93"/>
      <c r="AI982" s="93"/>
      <c r="AJ982" s="93"/>
      <c r="AK982" s="93"/>
      <c r="AL982" s="93"/>
      <c r="AM982" s="93"/>
      <c r="AN982" s="93"/>
      <c r="AO982" s="93"/>
      <c r="AP982" s="93"/>
      <c r="AQ982" s="93"/>
      <c r="AR982" s="93"/>
      <c r="AS982" s="93"/>
      <c r="AT982" s="93"/>
      <c r="AU982" s="93"/>
      <c r="AV982" s="93"/>
      <c r="AW982" s="93"/>
      <c r="AX982" s="93"/>
      <c r="AY982" s="93"/>
      <c r="AZ982" s="93"/>
      <c r="BA982" s="93"/>
      <c r="BB982" s="93"/>
      <c r="BC982" s="93"/>
      <c r="BD982" s="93"/>
      <c r="BE982" s="93"/>
      <c r="BF982" s="93"/>
      <c r="BG982" s="93"/>
      <c r="BH982" s="93"/>
      <c r="BI982" s="93"/>
      <c r="BJ982" s="93"/>
      <c r="BK982" s="93"/>
      <c r="BL982" s="93"/>
      <c r="BM982" s="93"/>
      <c r="BN982" s="93"/>
      <c r="BO982" s="93"/>
      <c r="BP982" s="93"/>
      <c r="BQ982" s="93"/>
      <c r="BR982" s="93"/>
      <c r="BS982" s="93"/>
      <c r="BT982" s="93"/>
      <c r="BU982" s="93"/>
      <c r="BV982" s="93"/>
      <c r="BW982" s="93"/>
      <c r="BX982" s="93"/>
      <c r="BY982" s="93"/>
    </row>
    <row r="983" spans="1:77" s="97" customFormat="1" x14ac:dyDescent="0.2">
      <c r="A983" s="157"/>
      <c r="X983" s="93"/>
      <c r="Y983" s="93"/>
      <c r="Z983" s="93"/>
      <c r="AA983" s="93"/>
      <c r="AB983" s="93"/>
      <c r="AC983" s="93"/>
      <c r="AD983" s="93"/>
      <c r="AE983" s="93"/>
      <c r="AF983" s="93"/>
      <c r="AG983" s="93"/>
      <c r="AH983" s="93"/>
      <c r="AI983" s="93"/>
      <c r="AJ983" s="93"/>
      <c r="AK983" s="93"/>
      <c r="AL983" s="93"/>
      <c r="AM983" s="93"/>
      <c r="AN983" s="93"/>
      <c r="AO983" s="93"/>
      <c r="AP983" s="93"/>
      <c r="AQ983" s="93"/>
      <c r="AR983" s="93"/>
      <c r="AS983" s="93"/>
      <c r="AT983" s="93"/>
      <c r="AU983" s="93"/>
      <c r="AV983" s="93"/>
      <c r="AW983" s="93"/>
      <c r="AX983" s="93"/>
      <c r="AY983" s="93"/>
      <c r="AZ983" s="93"/>
      <c r="BA983" s="93"/>
      <c r="BB983" s="93"/>
      <c r="BC983" s="93"/>
      <c r="BD983" s="93"/>
      <c r="BE983" s="93"/>
      <c r="BF983" s="93"/>
      <c r="BG983" s="93"/>
      <c r="BH983" s="93"/>
      <c r="BI983" s="93"/>
      <c r="BJ983" s="93"/>
      <c r="BK983" s="93"/>
      <c r="BL983" s="93"/>
      <c r="BM983" s="93"/>
      <c r="BN983" s="93"/>
      <c r="BO983" s="93"/>
      <c r="BP983" s="93"/>
      <c r="BQ983" s="93"/>
      <c r="BR983" s="93"/>
      <c r="BS983" s="93"/>
      <c r="BT983" s="93"/>
      <c r="BU983" s="93"/>
      <c r="BV983" s="93"/>
      <c r="BW983" s="93"/>
      <c r="BX983" s="93"/>
      <c r="BY983" s="93"/>
    </row>
    <row r="984" spans="1:77" s="97" customFormat="1" x14ac:dyDescent="0.2">
      <c r="A984" s="157"/>
      <c r="X984" s="93"/>
      <c r="Y984" s="93"/>
      <c r="Z984" s="93"/>
      <c r="AA984" s="93"/>
      <c r="AB984" s="93"/>
      <c r="AC984" s="93"/>
      <c r="AD984" s="93"/>
      <c r="AE984" s="93"/>
      <c r="AF984" s="93"/>
      <c r="AG984" s="93"/>
      <c r="AH984" s="93"/>
      <c r="AI984" s="93"/>
      <c r="AJ984" s="93"/>
      <c r="AK984" s="93"/>
      <c r="AL984" s="93"/>
      <c r="AM984" s="93"/>
      <c r="AN984" s="93"/>
      <c r="AO984" s="93"/>
      <c r="AP984" s="93"/>
      <c r="AQ984" s="93"/>
      <c r="AR984" s="93"/>
      <c r="AS984" s="93"/>
      <c r="AT984" s="93"/>
      <c r="AU984" s="93"/>
      <c r="AV984" s="93"/>
      <c r="AW984" s="93"/>
      <c r="AX984" s="93"/>
      <c r="AY984" s="93"/>
      <c r="AZ984" s="93"/>
      <c r="BA984" s="93"/>
      <c r="BB984" s="93"/>
      <c r="BC984" s="93"/>
      <c r="BD984" s="93"/>
      <c r="BE984" s="93"/>
      <c r="BF984" s="93"/>
      <c r="BG984" s="93"/>
      <c r="BH984" s="93"/>
      <c r="BI984" s="93"/>
      <c r="BJ984" s="93"/>
      <c r="BK984" s="93"/>
      <c r="BL984" s="93"/>
      <c r="BM984" s="93"/>
      <c r="BN984" s="93"/>
      <c r="BO984" s="93"/>
      <c r="BP984" s="93"/>
      <c r="BQ984" s="93"/>
      <c r="BR984" s="93"/>
      <c r="BS984" s="93"/>
      <c r="BT984" s="93"/>
      <c r="BU984" s="93"/>
      <c r="BV984" s="93"/>
      <c r="BW984" s="93"/>
      <c r="BX984" s="93"/>
      <c r="BY984" s="93"/>
    </row>
    <row r="985" spans="1:77" s="97" customFormat="1" x14ac:dyDescent="0.2">
      <c r="A985" s="157"/>
      <c r="X985" s="93"/>
      <c r="Y985" s="93"/>
      <c r="Z985" s="93"/>
      <c r="AA985" s="93"/>
      <c r="AB985" s="93"/>
      <c r="AC985" s="93"/>
      <c r="AD985" s="93"/>
      <c r="AE985" s="93"/>
      <c r="AF985" s="93"/>
      <c r="AG985" s="93"/>
      <c r="AH985" s="93"/>
      <c r="AI985" s="93"/>
      <c r="AJ985" s="93"/>
      <c r="AK985" s="93"/>
      <c r="AL985" s="93"/>
      <c r="AM985" s="93"/>
      <c r="AN985" s="93"/>
      <c r="AO985" s="93"/>
      <c r="AP985" s="93"/>
      <c r="AQ985" s="93"/>
      <c r="AR985" s="93"/>
      <c r="AS985" s="93"/>
      <c r="AT985" s="93"/>
      <c r="AU985" s="93"/>
      <c r="AV985" s="93"/>
      <c r="AW985" s="93"/>
      <c r="AX985" s="93"/>
      <c r="AY985" s="93"/>
      <c r="AZ985" s="93"/>
      <c r="BA985" s="93"/>
      <c r="BB985" s="93"/>
      <c r="BC985" s="93"/>
      <c r="BD985" s="93"/>
      <c r="BE985" s="93"/>
      <c r="BF985" s="93"/>
      <c r="BG985" s="93"/>
      <c r="BH985" s="93"/>
      <c r="BI985" s="93"/>
      <c r="BJ985" s="93"/>
      <c r="BK985" s="93"/>
      <c r="BL985" s="93"/>
      <c r="BM985" s="93"/>
      <c r="BN985" s="93"/>
      <c r="BO985" s="93"/>
      <c r="BP985" s="93"/>
      <c r="BQ985" s="93"/>
      <c r="BR985" s="93"/>
      <c r="BS985" s="93"/>
      <c r="BT985" s="93"/>
      <c r="BU985" s="93"/>
      <c r="BV985" s="93"/>
      <c r="BW985" s="93"/>
      <c r="BX985" s="93"/>
      <c r="BY985" s="93"/>
    </row>
    <row r="986" spans="1:77" s="97" customFormat="1" x14ac:dyDescent="0.2">
      <c r="A986" s="157"/>
      <c r="X986" s="93"/>
      <c r="Y986" s="93"/>
      <c r="Z986" s="93"/>
      <c r="AA986" s="93"/>
      <c r="AB986" s="93"/>
      <c r="AC986" s="93"/>
      <c r="AD986" s="93"/>
      <c r="AE986" s="93"/>
      <c r="AF986" s="93"/>
      <c r="AG986" s="93"/>
      <c r="AH986" s="93"/>
      <c r="AI986" s="93"/>
      <c r="AJ986" s="93"/>
      <c r="AK986" s="93"/>
      <c r="AL986" s="93"/>
      <c r="AM986" s="93"/>
      <c r="AN986" s="93"/>
      <c r="AO986" s="93"/>
      <c r="AP986" s="93"/>
      <c r="AQ986" s="93"/>
      <c r="AR986" s="93"/>
      <c r="AS986" s="93"/>
      <c r="AT986" s="93"/>
      <c r="AU986" s="93"/>
      <c r="AV986" s="93"/>
      <c r="AW986" s="93"/>
      <c r="AX986" s="93"/>
      <c r="AY986" s="93"/>
      <c r="AZ986" s="93"/>
      <c r="BA986" s="93"/>
      <c r="BB986" s="93"/>
      <c r="BC986" s="93"/>
      <c r="BD986" s="93"/>
      <c r="BE986" s="93"/>
      <c r="BF986" s="93"/>
      <c r="BG986" s="93"/>
      <c r="BH986" s="93"/>
      <c r="BI986" s="93"/>
      <c r="BJ986" s="93"/>
      <c r="BK986" s="93"/>
      <c r="BL986" s="93"/>
      <c r="BM986" s="93"/>
      <c r="BN986" s="93"/>
      <c r="BO986" s="93"/>
      <c r="BP986" s="93"/>
      <c r="BQ986" s="93"/>
      <c r="BR986" s="93"/>
      <c r="BS986" s="93"/>
      <c r="BT986" s="93"/>
      <c r="BU986" s="93"/>
      <c r="BV986" s="93"/>
      <c r="BW986" s="93"/>
      <c r="BX986" s="93"/>
      <c r="BY986" s="93"/>
    </row>
    <row r="987" spans="1:77" s="97" customFormat="1" x14ac:dyDescent="0.2">
      <c r="A987" s="157"/>
      <c r="X987" s="93"/>
      <c r="Y987" s="93"/>
      <c r="Z987" s="93"/>
      <c r="AA987" s="93"/>
      <c r="AB987" s="93"/>
      <c r="AC987" s="93"/>
      <c r="AD987" s="93"/>
      <c r="AE987" s="93"/>
      <c r="AF987" s="93"/>
      <c r="AG987" s="93"/>
      <c r="AH987" s="93"/>
      <c r="AI987" s="93"/>
      <c r="AJ987" s="93"/>
      <c r="AK987" s="93"/>
      <c r="AL987" s="93"/>
      <c r="AM987" s="93"/>
      <c r="AN987" s="93"/>
      <c r="AO987" s="93"/>
      <c r="AP987" s="93"/>
      <c r="AQ987" s="93"/>
      <c r="AR987" s="93"/>
      <c r="AS987" s="93"/>
      <c r="AT987" s="93"/>
      <c r="AU987" s="93"/>
      <c r="AV987" s="93"/>
      <c r="AW987" s="93"/>
      <c r="AX987" s="93"/>
      <c r="AY987" s="93"/>
      <c r="AZ987" s="93"/>
      <c r="BA987" s="93"/>
      <c r="BB987" s="93"/>
      <c r="BC987" s="93"/>
      <c r="BD987" s="93"/>
      <c r="BE987" s="93"/>
      <c r="BF987" s="93"/>
      <c r="BG987" s="93"/>
      <c r="BH987" s="93"/>
      <c r="BI987" s="93"/>
      <c r="BJ987" s="93"/>
      <c r="BK987" s="93"/>
      <c r="BL987" s="93"/>
      <c r="BM987" s="93"/>
      <c r="BN987" s="93"/>
      <c r="BO987" s="93"/>
      <c r="BP987" s="93"/>
      <c r="BQ987" s="93"/>
      <c r="BR987" s="93"/>
      <c r="BS987" s="93"/>
      <c r="BT987" s="93"/>
      <c r="BU987" s="93"/>
      <c r="BV987" s="93"/>
      <c r="BW987" s="93"/>
      <c r="BX987" s="93"/>
      <c r="BY987" s="93"/>
    </row>
    <row r="988" spans="1:77" s="97" customFormat="1" x14ac:dyDescent="0.2">
      <c r="A988" s="157"/>
      <c r="X988" s="93"/>
      <c r="Y988" s="93"/>
      <c r="Z988" s="93"/>
      <c r="AA988" s="93"/>
      <c r="AB988" s="93"/>
      <c r="AC988" s="93"/>
      <c r="AD988" s="93"/>
      <c r="AE988" s="93"/>
      <c r="AF988" s="93"/>
      <c r="AG988" s="93"/>
      <c r="AH988" s="93"/>
      <c r="AI988" s="93"/>
      <c r="AJ988" s="93"/>
      <c r="AK988" s="93"/>
      <c r="AL988" s="93"/>
      <c r="AM988" s="93"/>
      <c r="AN988" s="93"/>
      <c r="AO988" s="93"/>
      <c r="AP988" s="93"/>
      <c r="AQ988" s="93"/>
      <c r="AR988" s="93"/>
      <c r="AS988" s="93"/>
      <c r="AT988" s="93"/>
      <c r="AU988" s="93"/>
      <c r="AV988" s="93"/>
      <c r="AW988" s="93"/>
      <c r="AX988" s="93"/>
      <c r="AY988" s="93"/>
      <c r="AZ988" s="93"/>
      <c r="BA988" s="93"/>
      <c r="BB988" s="93"/>
      <c r="BC988" s="93"/>
      <c r="BD988" s="93"/>
      <c r="BE988" s="93"/>
      <c r="BF988" s="93"/>
      <c r="BG988" s="93"/>
      <c r="BH988" s="93"/>
      <c r="BI988" s="93"/>
      <c r="BJ988" s="93"/>
      <c r="BK988" s="93"/>
      <c r="BL988" s="93"/>
      <c r="BM988" s="93"/>
      <c r="BN988" s="93"/>
      <c r="BO988" s="93"/>
      <c r="BP988" s="93"/>
      <c r="BQ988" s="93"/>
      <c r="BR988" s="93"/>
      <c r="BS988" s="93"/>
      <c r="BT988" s="93"/>
      <c r="BU988" s="93"/>
      <c r="BV988" s="93"/>
      <c r="BW988" s="93"/>
      <c r="BX988" s="93"/>
      <c r="BY988" s="93"/>
    </row>
    <row r="989" spans="1:77" s="97" customFormat="1" x14ac:dyDescent="0.2">
      <c r="A989" s="157"/>
      <c r="X989" s="93"/>
      <c r="Y989" s="93"/>
      <c r="Z989" s="93"/>
      <c r="AA989" s="93"/>
      <c r="AB989" s="93"/>
      <c r="AC989" s="93"/>
      <c r="AD989" s="93"/>
      <c r="AE989" s="93"/>
      <c r="AF989" s="93"/>
      <c r="AG989" s="93"/>
      <c r="AH989" s="93"/>
      <c r="AI989" s="93"/>
      <c r="AJ989" s="93"/>
      <c r="AK989" s="93"/>
      <c r="AL989" s="93"/>
      <c r="AM989" s="93"/>
      <c r="AN989" s="93"/>
      <c r="AO989" s="93"/>
      <c r="AP989" s="93"/>
      <c r="AQ989" s="93"/>
      <c r="AR989" s="93"/>
      <c r="AS989" s="93"/>
      <c r="AT989" s="93"/>
      <c r="AU989" s="93"/>
      <c r="AV989" s="93"/>
      <c r="AW989" s="93"/>
      <c r="AX989" s="93"/>
      <c r="AY989" s="93"/>
      <c r="AZ989" s="93"/>
      <c r="BA989" s="93"/>
      <c r="BB989" s="93"/>
      <c r="BC989" s="93"/>
      <c r="BD989" s="93"/>
      <c r="BE989" s="93"/>
      <c r="BF989" s="93"/>
      <c r="BG989" s="93"/>
      <c r="BH989" s="93"/>
      <c r="BI989" s="93"/>
      <c r="BJ989" s="93"/>
      <c r="BK989" s="93"/>
      <c r="BL989" s="93"/>
      <c r="BM989" s="93"/>
      <c r="BN989" s="93"/>
      <c r="BO989" s="93"/>
      <c r="BP989" s="93"/>
      <c r="BQ989" s="93"/>
      <c r="BR989" s="93"/>
      <c r="BS989" s="93"/>
      <c r="BT989" s="93"/>
      <c r="BU989" s="93"/>
      <c r="BV989" s="93"/>
      <c r="BW989" s="93"/>
      <c r="BX989" s="93"/>
      <c r="BY989" s="93"/>
    </row>
    <row r="990" spans="1:77" s="97" customFormat="1" x14ac:dyDescent="0.2">
      <c r="A990" s="157"/>
      <c r="X990" s="93"/>
      <c r="Y990" s="93"/>
      <c r="Z990" s="93"/>
      <c r="AA990" s="93"/>
      <c r="AB990" s="93"/>
      <c r="AC990" s="93"/>
      <c r="AD990" s="93"/>
      <c r="AE990" s="93"/>
      <c r="AF990" s="93"/>
      <c r="AG990" s="93"/>
      <c r="AH990" s="93"/>
      <c r="AI990" s="93"/>
      <c r="AJ990" s="93"/>
      <c r="AK990" s="93"/>
      <c r="AL990" s="93"/>
      <c r="AM990" s="93"/>
      <c r="AN990" s="93"/>
      <c r="AO990" s="93"/>
      <c r="AP990" s="93"/>
      <c r="AQ990" s="93"/>
      <c r="AR990" s="93"/>
      <c r="AS990" s="93"/>
      <c r="AT990" s="93"/>
      <c r="AU990" s="93"/>
      <c r="AV990" s="93"/>
      <c r="AW990" s="93"/>
      <c r="AX990" s="93"/>
      <c r="AY990" s="93"/>
      <c r="AZ990" s="93"/>
      <c r="BA990" s="93"/>
      <c r="BB990" s="93"/>
      <c r="BC990" s="93"/>
      <c r="BD990" s="93"/>
      <c r="BE990" s="93"/>
      <c r="BF990" s="93"/>
      <c r="BG990" s="93"/>
      <c r="BH990" s="93"/>
      <c r="BI990" s="93"/>
      <c r="BJ990" s="93"/>
      <c r="BK990" s="93"/>
      <c r="BL990" s="93"/>
      <c r="BM990" s="93"/>
      <c r="BN990" s="93"/>
      <c r="BO990" s="93"/>
      <c r="BP990" s="93"/>
      <c r="BQ990" s="93"/>
      <c r="BR990" s="93"/>
      <c r="BS990" s="93"/>
      <c r="BT990" s="93"/>
      <c r="BU990" s="93"/>
      <c r="BV990" s="93"/>
      <c r="BW990" s="93"/>
      <c r="BX990" s="93"/>
      <c r="BY990" s="93"/>
    </row>
    <row r="991" spans="1:77" s="97" customFormat="1" x14ac:dyDescent="0.2">
      <c r="A991" s="157"/>
      <c r="X991" s="93"/>
      <c r="Y991" s="93"/>
      <c r="Z991" s="93"/>
      <c r="AA991" s="93"/>
      <c r="AB991" s="93"/>
      <c r="AC991" s="93"/>
      <c r="AD991" s="93"/>
      <c r="AE991" s="93"/>
      <c r="AF991" s="93"/>
      <c r="AG991" s="93"/>
      <c r="AH991" s="93"/>
      <c r="AI991" s="93"/>
      <c r="AJ991" s="93"/>
      <c r="AK991" s="93"/>
      <c r="AL991" s="93"/>
      <c r="AM991" s="93"/>
      <c r="AN991" s="93"/>
      <c r="AO991" s="93"/>
      <c r="AP991" s="93"/>
      <c r="AQ991" s="93"/>
      <c r="AR991" s="93"/>
      <c r="AS991" s="93"/>
      <c r="AT991" s="93"/>
      <c r="AU991" s="93"/>
      <c r="AV991" s="93"/>
      <c r="AW991" s="93"/>
      <c r="AX991" s="93"/>
      <c r="AY991" s="93"/>
      <c r="AZ991" s="93"/>
      <c r="BA991" s="93"/>
      <c r="BB991" s="93"/>
      <c r="BC991" s="93"/>
      <c r="BD991" s="93"/>
      <c r="BE991" s="93"/>
      <c r="BF991" s="93"/>
      <c r="BG991" s="93"/>
      <c r="BH991" s="93"/>
      <c r="BI991" s="93"/>
      <c r="BJ991" s="93"/>
      <c r="BK991" s="93"/>
      <c r="BL991" s="93"/>
      <c r="BM991" s="93"/>
      <c r="BN991" s="93"/>
      <c r="BO991" s="93"/>
      <c r="BP991" s="93"/>
      <c r="BQ991" s="93"/>
      <c r="BR991" s="93"/>
      <c r="BS991" s="93"/>
      <c r="BT991" s="93"/>
      <c r="BU991" s="93"/>
      <c r="BV991" s="93"/>
      <c r="BW991" s="93"/>
      <c r="BX991" s="93"/>
      <c r="BY991" s="93"/>
    </row>
    <row r="992" spans="1:77" s="97" customFormat="1" x14ac:dyDescent="0.2">
      <c r="A992" s="157"/>
      <c r="X992" s="93"/>
      <c r="Y992" s="93"/>
      <c r="Z992" s="93"/>
      <c r="AA992" s="93"/>
      <c r="AB992" s="93"/>
      <c r="AC992" s="93"/>
      <c r="AD992" s="93"/>
      <c r="AE992" s="93"/>
      <c r="AF992" s="93"/>
      <c r="AG992" s="93"/>
      <c r="AH992" s="93"/>
      <c r="AI992" s="93"/>
      <c r="AJ992" s="93"/>
      <c r="AK992" s="93"/>
      <c r="AL992" s="93"/>
      <c r="AM992" s="93"/>
      <c r="AN992" s="93"/>
      <c r="AO992" s="93"/>
      <c r="AP992" s="93"/>
      <c r="AQ992" s="93"/>
      <c r="AR992" s="93"/>
      <c r="AS992" s="93"/>
      <c r="AT992" s="93"/>
      <c r="AU992" s="93"/>
      <c r="AV992" s="93"/>
      <c r="AW992" s="93"/>
      <c r="AX992" s="93"/>
      <c r="AY992" s="93"/>
      <c r="AZ992" s="93"/>
      <c r="BA992" s="93"/>
      <c r="BB992" s="93"/>
      <c r="BC992" s="93"/>
      <c r="BD992" s="93"/>
      <c r="BE992" s="93"/>
      <c r="BF992" s="93"/>
      <c r="BG992" s="93"/>
      <c r="BH992" s="93"/>
      <c r="BI992" s="93"/>
      <c r="BJ992" s="93"/>
      <c r="BK992" s="93"/>
      <c r="BL992" s="93"/>
      <c r="BM992" s="93"/>
      <c r="BN992" s="93"/>
      <c r="BO992" s="93"/>
      <c r="BP992" s="93"/>
      <c r="BQ992" s="93"/>
      <c r="BR992" s="93"/>
      <c r="BS992" s="93"/>
      <c r="BT992" s="93"/>
      <c r="BU992" s="93"/>
      <c r="BV992" s="93"/>
      <c r="BW992" s="93"/>
      <c r="BX992" s="93"/>
      <c r="BY992" s="93"/>
    </row>
    <row r="993" spans="1:77" s="97" customFormat="1" x14ac:dyDescent="0.2">
      <c r="A993" s="157"/>
      <c r="X993" s="93"/>
      <c r="Y993" s="93"/>
      <c r="Z993" s="93"/>
      <c r="AA993" s="93"/>
      <c r="AB993" s="93"/>
      <c r="AC993" s="93"/>
      <c r="AD993" s="93"/>
      <c r="AE993" s="93"/>
      <c r="AF993" s="93"/>
      <c r="AG993" s="93"/>
      <c r="AH993" s="93"/>
      <c r="AI993" s="93"/>
      <c r="AJ993" s="93"/>
      <c r="AK993" s="93"/>
      <c r="AL993" s="93"/>
      <c r="AM993" s="93"/>
      <c r="AN993" s="93"/>
      <c r="AO993" s="93"/>
      <c r="AP993" s="93"/>
      <c r="AQ993" s="93"/>
      <c r="AR993" s="93"/>
      <c r="AS993" s="93"/>
      <c r="AT993" s="93"/>
      <c r="AU993" s="93"/>
      <c r="AV993" s="93"/>
      <c r="AW993" s="93"/>
      <c r="AX993" s="93"/>
      <c r="AY993" s="93"/>
      <c r="AZ993" s="93"/>
      <c r="BA993" s="93"/>
      <c r="BB993" s="93"/>
      <c r="BC993" s="93"/>
      <c r="BD993" s="93"/>
      <c r="BE993" s="93"/>
      <c r="BF993" s="93"/>
      <c r="BG993" s="93"/>
      <c r="BH993" s="93"/>
      <c r="BI993" s="93"/>
      <c r="BJ993" s="93"/>
      <c r="BK993" s="93"/>
      <c r="BL993" s="93"/>
      <c r="BM993" s="93"/>
      <c r="BN993" s="93"/>
      <c r="BO993" s="93"/>
      <c r="BP993" s="93"/>
      <c r="BQ993" s="93"/>
      <c r="BR993" s="93"/>
      <c r="BS993" s="93"/>
      <c r="BT993" s="93"/>
      <c r="BU993" s="93"/>
      <c r="BV993" s="93"/>
      <c r="BW993" s="93"/>
      <c r="BX993" s="93"/>
      <c r="BY993" s="93"/>
    </row>
    <row r="994" spans="1:77" s="97" customFormat="1" x14ac:dyDescent="0.2">
      <c r="A994" s="157"/>
      <c r="X994" s="93"/>
      <c r="Y994" s="93"/>
      <c r="Z994" s="93"/>
      <c r="AA994" s="93"/>
      <c r="AB994" s="93"/>
      <c r="AC994" s="93"/>
      <c r="AD994" s="93"/>
      <c r="AE994" s="93"/>
      <c r="AF994" s="93"/>
      <c r="AG994" s="93"/>
      <c r="AH994" s="93"/>
      <c r="AI994" s="93"/>
      <c r="AJ994" s="93"/>
      <c r="AK994" s="93"/>
      <c r="AL994" s="93"/>
      <c r="AM994" s="93"/>
      <c r="AN994" s="93"/>
      <c r="AO994" s="93"/>
      <c r="AP994" s="93"/>
      <c r="AQ994" s="93"/>
      <c r="AR994" s="93"/>
      <c r="AS994" s="93"/>
      <c r="AT994" s="93"/>
      <c r="AU994" s="93"/>
      <c r="AV994" s="93"/>
      <c r="AW994" s="93"/>
      <c r="AX994" s="93"/>
      <c r="AY994" s="93"/>
      <c r="AZ994" s="93"/>
      <c r="BA994" s="93"/>
      <c r="BB994" s="93"/>
      <c r="BC994" s="93"/>
      <c r="BD994" s="93"/>
      <c r="BE994" s="93"/>
      <c r="BF994" s="93"/>
      <c r="BG994" s="93"/>
      <c r="BH994" s="93"/>
      <c r="BI994" s="93"/>
      <c r="BJ994" s="93"/>
      <c r="BK994" s="93"/>
      <c r="BL994" s="93"/>
      <c r="BM994" s="93"/>
      <c r="BN994" s="93"/>
      <c r="BO994" s="93"/>
      <c r="BP994" s="93"/>
      <c r="BQ994" s="93"/>
      <c r="BR994" s="93"/>
      <c r="BS994" s="93"/>
      <c r="BT994" s="93"/>
      <c r="BU994" s="93"/>
      <c r="BV994" s="93"/>
      <c r="BW994" s="93"/>
      <c r="BX994" s="93"/>
      <c r="BY994" s="93"/>
    </row>
    <row r="995" spans="1:77" s="97" customFormat="1" x14ac:dyDescent="0.2">
      <c r="A995" s="157"/>
      <c r="X995" s="93"/>
      <c r="Y995" s="93"/>
      <c r="Z995" s="93"/>
      <c r="AA995" s="93"/>
      <c r="AB995" s="93"/>
      <c r="AC995" s="93"/>
      <c r="AD995" s="93"/>
      <c r="AE995" s="93"/>
      <c r="AF995" s="93"/>
      <c r="AG995" s="93"/>
      <c r="AH995" s="93"/>
      <c r="AI995" s="93"/>
      <c r="AJ995" s="93"/>
      <c r="AK995" s="93"/>
      <c r="AL995" s="93"/>
      <c r="AM995" s="93"/>
      <c r="AN995" s="93"/>
      <c r="AO995" s="93"/>
      <c r="AP995" s="93"/>
      <c r="AQ995" s="93"/>
      <c r="AR995" s="93"/>
      <c r="AS995" s="93"/>
      <c r="AT995" s="93"/>
      <c r="AU995" s="93"/>
      <c r="AV995" s="93"/>
      <c r="AW995" s="93"/>
      <c r="AX995" s="93"/>
      <c r="AY995" s="93"/>
      <c r="AZ995" s="93"/>
      <c r="BA995" s="93"/>
      <c r="BB995" s="93"/>
      <c r="BC995" s="93"/>
      <c r="BD995" s="93"/>
      <c r="BE995" s="93"/>
      <c r="BF995" s="93"/>
      <c r="BG995" s="93"/>
      <c r="BH995" s="93"/>
      <c r="BI995" s="93"/>
      <c r="BJ995" s="93"/>
      <c r="BK995" s="93"/>
      <c r="BL995" s="93"/>
      <c r="BM995" s="93"/>
      <c r="BN995" s="93"/>
      <c r="BO995" s="93"/>
      <c r="BP995" s="93"/>
      <c r="BQ995" s="93"/>
      <c r="BR995" s="93"/>
      <c r="BS995" s="93"/>
      <c r="BT995" s="93"/>
      <c r="BU995" s="93"/>
      <c r="BV995" s="93"/>
      <c r="BW995" s="93"/>
      <c r="BX995" s="93"/>
      <c r="BY995" s="93"/>
    </row>
    <row r="996" spans="1:77" s="97" customFormat="1" x14ac:dyDescent="0.2">
      <c r="A996" s="157"/>
      <c r="X996" s="93"/>
      <c r="Y996" s="93"/>
      <c r="Z996" s="93"/>
      <c r="AA996" s="93"/>
      <c r="AB996" s="93"/>
      <c r="AC996" s="93"/>
      <c r="AD996" s="93"/>
      <c r="AE996" s="93"/>
      <c r="AF996" s="93"/>
      <c r="AG996" s="93"/>
      <c r="AH996" s="93"/>
      <c r="AI996" s="93"/>
      <c r="AJ996" s="93"/>
      <c r="AK996" s="93"/>
      <c r="AL996" s="93"/>
      <c r="AM996" s="93"/>
      <c r="AN996" s="93"/>
      <c r="AO996" s="93"/>
      <c r="AP996" s="93"/>
      <c r="AQ996" s="93"/>
      <c r="AR996" s="93"/>
      <c r="AS996" s="93"/>
      <c r="AT996" s="93"/>
      <c r="AU996" s="93"/>
      <c r="AV996" s="93"/>
      <c r="AW996" s="93"/>
      <c r="AX996" s="93"/>
      <c r="AY996" s="93"/>
      <c r="AZ996" s="93"/>
      <c r="BA996" s="93"/>
      <c r="BB996" s="93"/>
      <c r="BC996" s="93"/>
      <c r="BD996" s="93"/>
      <c r="BE996" s="93"/>
      <c r="BF996" s="93"/>
      <c r="BG996" s="93"/>
      <c r="BH996" s="93"/>
      <c r="BI996" s="93"/>
      <c r="BJ996" s="93"/>
      <c r="BK996" s="93"/>
      <c r="BL996" s="93"/>
      <c r="BM996" s="93"/>
      <c r="BN996" s="93"/>
      <c r="BO996" s="93"/>
      <c r="BP996" s="93"/>
      <c r="BQ996" s="93"/>
      <c r="BR996" s="93"/>
      <c r="BS996" s="93"/>
      <c r="BT996" s="93"/>
      <c r="BU996" s="93"/>
      <c r="BV996" s="93"/>
      <c r="BW996" s="93"/>
      <c r="BX996" s="93"/>
      <c r="BY996" s="93"/>
    </row>
    <row r="997" spans="1:77" s="97" customFormat="1" x14ac:dyDescent="0.2">
      <c r="A997" s="157"/>
      <c r="X997" s="93"/>
      <c r="Y997" s="93"/>
      <c r="Z997" s="93"/>
      <c r="AA997" s="93"/>
      <c r="AB997" s="93"/>
      <c r="AC997" s="93"/>
      <c r="AD997" s="93"/>
      <c r="AE997" s="93"/>
      <c r="AF997" s="93"/>
      <c r="AG997" s="93"/>
      <c r="AH997" s="93"/>
      <c r="AI997" s="93"/>
      <c r="AJ997" s="93"/>
      <c r="AK997" s="93"/>
      <c r="AL997" s="93"/>
      <c r="AM997" s="93"/>
      <c r="AN997" s="93"/>
      <c r="AO997" s="93"/>
      <c r="AP997" s="93"/>
      <c r="AQ997" s="93"/>
      <c r="AR997" s="93"/>
      <c r="AS997" s="93"/>
      <c r="AT997" s="93"/>
      <c r="AU997" s="93"/>
      <c r="AV997" s="93"/>
      <c r="AW997" s="93"/>
      <c r="AX997" s="93"/>
      <c r="AY997" s="93"/>
      <c r="AZ997" s="93"/>
      <c r="BA997" s="93"/>
      <c r="BB997" s="93"/>
      <c r="BC997" s="93"/>
      <c r="BD997" s="93"/>
      <c r="BE997" s="93"/>
      <c r="BF997" s="93"/>
      <c r="BG997" s="93"/>
      <c r="BH997" s="93"/>
      <c r="BI997" s="93"/>
      <c r="BJ997" s="93"/>
      <c r="BK997" s="93"/>
      <c r="BL997" s="93"/>
      <c r="BM997" s="93"/>
      <c r="BN997" s="93"/>
      <c r="BO997" s="93"/>
      <c r="BP997" s="93"/>
      <c r="BQ997" s="93"/>
      <c r="BR997" s="93"/>
      <c r="BS997" s="93"/>
      <c r="BT997" s="93"/>
      <c r="BU997" s="93"/>
      <c r="BV997" s="93"/>
      <c r="BW997" s="93"/>
      <c r="BX997" s="93"/>
      <c r="BY997" s="93"/>
    </row>
    <row r="998" spans="1:77" s="97" customFormat="1" x14ac:dyDescent="0.2">
      <c r="A998" s="157"/>
      <c r="X998" s="93"/>
      <c r="Y998" s="93"/>
      <c r="Z998" s="93"/>
      <c r="AA998" s="93"/>
      <c r="AB998" s="93"/>
      <c r="AC998" s="93"/>
      <c r="AD998" s="93"/>
      <c r="AE998" s="93"/>
      <c r="AF998" s="93"/>
      <c r="AG998" s="93"/>
      <c r="AH998" s="93"/>
      <c r="AI998" s="93"/>
      <c r="AJ998" s="93"/>
      <c r="AK998" s="93"/>
      <c r="AL998" s="93"/>
      <c r="AM998" s="93"/>
      <c r="AN998" s="93"/>
      <c r="AO998" s="93"/>
      <c r="AP998" s="93"/>
      <c r="AQ998" s="93"/>
      <c r="AR998" s="93"/>
      <c r="AS998" s="93"/>
      <c r="AT998" s="93"/>
      <c r="AU998" s="93"/>
      <c r="AV998" s="93"/>
      <c r="AW998" s="93"/>
      <c r="AX998" s="93"/>
      <c r="AY998" s="93"/>
      <c r="AZ998" s="93"/>
      <c r="BA998" s="93"/>
      <c r="BB998" s="93"/>
      <c r="BC998" s="93"/>
      <c r="BD998" s="93"/>
      <c r="BE998" s="93"/>
      <c r="BF998" s="93"/>
      <c r="BG998" s="93"/>
      <c r="BH998" s="93"/>
      <c r="BI998" s="93"/>
      <c r="BJ998" s="93"/>
      <c r="BK998" s="93"/>
      <c r="BL998" s="93"/>
      <c r="BM998" s="93"/>
      <c r="BN998" s="93"/>
      <c r="BO998" s="93"/>
      <c r="BP998" s="93"/>
      <c r="BQ998" s="93"/>
      <c r="BR998" s="93"/>
      <c r="BS998" s="93"/>
      <c r="BT998" s="93"/>
      <c r="BU998" s="93"/>
      <c r="BV998" s="93"/>
      <c r="BW998" s="93"/>
      <c r="BX998" s="93"/>
      <c r="BY998" s="93"/>
    </row>
    <row r="999" spans="1:77" s="97" customFormat="1" x14ac:dyDescent="0.2">
      <c r="A999" s="157"/>
      <c r="X999" s="93"/>
      <c r="Y999" s="93"/>
      <c r="Z999" s="93"/>
      <c r="AA999" s="93"/>
      <c r="AB999" s="93"/>
      <c r="AC999" s="93"/>
      <c r="AD999" s="93"/>
      <c r="AE999" s="93"/>
      <c r="AF999" s="93"/>
      <c r="AG999" s="93"/>
      <c r="AH999" s="93"/>
      <c r="AI999" s="93"/>
      <c r="AJ999" s="93"/>
      <c r="AK999" s="93"/>
      <c r="AL999" s="93"/>
      <c r="AM999" s="93"/>
      <c r="AN999" s="93"/>
      <c r="AO999" s="93"/>
      <c r="AP999" s="93"/>
      <c r="AQ999" s="93"/>
      <c r="AR999" s="93"/>
      <c r="AS999" s="93"/>
      <c r="AT999" s="93"/>
      <c r="AU999" s="93"/>
      <c r="AV999" s="93"/>
      <c r="AW999" s="93"/>
      <c r="AX999" s="93"/>
      <c r="AY999" s="93"/>
      <c r="AZ999" s="93"/>
      <c r="BA999" s="93"/>
      <c r="BB999" s="93"/>
      <c r="BC999" s="93"/>
      <c r="BD999" s="93"/>
      <c r="BE999" s="93"/>
      <c r="BF999" s="93"/>
      <c r="BG999" s="93"/>
      <c r="BH999" s="93"/>
      <c r="BI999" s="93"/>
      <c r="BJ999" s="93"/>
      <c r="BK999" s="93"/>
      <c r="BL999" s="93"/>
      <c r="BM999" s="93"/>
      <c r="BN999" s="93"/>
      <c r="BO999" s="93"/>
      <c r="BP999" s="93"/>
      <c r="BQ999" s="93"/>
      <c r="BR999" s="93"/>
      <c r="BS999" s="93"/>
      <c r="BT999" s="93"/>
      <c r="BU999" s="93"/>
      <c r="BV999" s="93"/>
      <c r="BW999" s="93"/>
      <c r="BX999" s="93"/>
      <c r="BY999" s="93"/>
    </row>
    <row r="1000" spans="1:77" s="97" customFormat="1" x14ac:dyDescent="0.2">
      <c r="A1000" s="157"/>
      <c r="X1000" s="93"/>
      <c r="Y1000" s="93"/>
      <c r="Z1000" s="93"/>
      <c r="AA1000" s="93"/>
      <c r="AB1000" s="93"/>
      <c r="AC1000" s="93"/>
      <c r="AD1000" s="93"/>
      <c r="AE1000" s="93"/>
      <c r="AF1000" s="93"/>
      <c r="AG1000" s="93"/>
      <c r="AH1000" s="93"/>
      <c r="AI1000" s="93"/>
      <c r="AJ1000" s="93"/>
      <c r="AK1000" s="93"/>
      <c r="AL1000" s="93"/>
      <c r="AM1000" s="93"/>
      <c r="AN1000" s="93"/>
      <c r="AO1000" s="93"/>
      <c r="AP1000" s="93"/>
      <c r="AQ1000" s="93"/>
      <c r="AR1000" s="93"/>
      <c r="AS1000" s="93"/>
      <c r="AT1000" s="93"/>
      <c r="AU1000" s="93"/>
      <c r="AV1000" s="93"/>
      <c r="AW1000" s="93"/>
      <c r="AX1000" s="93"/>
      <c r="AY1000" s="93"/>
      <c r="AZ1000" s="93"/>
      <c r="BA1000" s="93"/>
      <c r="BB1000" s="93"/>
      <c r="BC1000" s="93"/>
      <c r="BD1000" s="93"/>
      <c r="BE1000" s="93"/>
      <c r="BF1000" s="93"/>
      <c r="BG1000" s="93"/>
      <c r="BH1000" s="93"/>
      <c r="BI1000" s="93"/>
      <c r="BJ1000" s="93"/>
      <c r="BK1000" s="93"/>
      <c r="BL1000" s="93"/>
      <c r="BM1000" s="93"/>
      <c r="BN1000" s="93"/>
      <c r="BO1000" s="93"/>
      <c r="BP1000" s="93"/>
      <c r="BQ1000" s="93"/>
      <c r="BR1000" s="93"/>
      <c r="BS1000" s="93"/>
      <c r="BT1000" s="93"/>
      <c r="BU1000" s="93"/>
      <c r="BV1000" s="93"/>
      <c r="BW1000" s="93"/>
      <c r="BX1000" s="93"/>
      <c r="BY1000" s="93"/>
    </row>
    <row r="1001" spans="1:77" s="97" customFormat="1" x14ac:dyDescent="0.2">
      <c r="A1001" s="157"/>
      <c r="X1001" s="93"/>
      <c r="Y1001" s="93"/>
      <c r="Z1001" s="93"/>
      <c r="AA1001" s="93"/>
      <c r="AB1001" s="93"/>
      <c r="AC1001" s="93"/>
      <c r="AD1001" s="93"/>
      <c r="AE1001" s="93"/>
      <c r="AF1001" s="93"/>
      <c r="AG1001" s="93"/>
      <c r="AH1001" s="93"/>
      <c r="AI1001" s="93"/>
      <c r="AJ1001" s="93"/>
      <c r="AK1001" s="93"/>
      <c r="AL1001" s="93"/>
      <c r="AM1001" s="93"/>
      <c r="AN1001" s="93"/>
      <c r="AO1001" s="93"/>
      <c r="AP1001" s="93"/>
      <c r="AQ1001" s="93"/>
      <c r="AR1001" s="93"/>
      <c r="AS1001" s="93"/>
      <c r="AT1001" s="93"/>
      <c r="AU1001" s="93"/>
      <c r="AV1001" s="93"/>
      <c r="AW1001" s="93"/>
      <c r="AX1001" s="93"/>
      <c r="AY1001" s="93"/>
      <c r="AZ1001" s="93"/>
      <c r="BA1001" s="93"/>
      <c r="BB1001" s="93"/>
      <c r="BC1001" s="93"/>
      <c r="BD1001" s="93"/>
      <c r="BE1001" s="93"/>
      <c r="BF1001" s="93"/>
      <c r="BG1001" s="93"/>
      <c r="BH1001" s="93"/>
      <c r="BI1001" s="93"/>
      <c r="BJ1001" s="93"/>
      <c r="BK1001" s="93"/>
      <c r="BL1001" s="93"/>
      <c r="BM1001" s="93"/>
      <c r="BN1001" s="93"/>
      <c r="BO1001" s="93"/>
      <c r="BP1001" s="93"/>
      <c r="BQ1001" s="93"/>
      <c r="BR1001" s="93"/>
      <c r="BS1001" s="93"/>
      <c r="BT1001" s="93"/>
      <c r="BU1001" s="93"/>
      <c r="BV1001" s="93"/>
      <c r="BW1001" s="93"/>
      <c r="BX1001" s="93"/>
      <c r="BY1001" s="93"/>
    </row>
    <row r="1002" spans="1:77" s="97" customFormat="1" x14ac:dyDescent="0.2">
      <c r="A1002" s="157"/>
      <c r="X1002" s="93"/>
      <c r="Y1002" s="93"/>
      <c r="Z1002" s="93"/>
      <c r="AA1002" s="93"/>
      <c r="AB1002" s="93"/>
      <c r="AC1002" s="93"/>
      <c r="AD1002" s="93"/>
      <c r="AE1002" s="93"/>
      <c r="AF1002" s="93"/>
      <c r="AG1002" s="93"/>
      <c r="AH1002" s="93"/>
      <c r="AI1002" s="93"/>
      <c r="AJ1002" s="93"/>
      <c r="AK1002" s="93"/>
      <c r="AL1002" s="93"/>
      <c r="AM1002" s="93"/>
      <c r="AN1002" s="93"/>
      <c r="AO1002" s="93"/>
      <c r="AP1002" s="93"/>
      <c r="AQ1002" s="93"/>
      <c r="AR1002" s="93"/>
      <c r="AS1002" s="93"/>
      <c r="AT1002" s="93"/>
      <c r="AU1002" s="93"/>
      <c r="AV1002" s="93"/>
      <c r="AW1002" s="93"/>
      <c r="AX1002" s="93"/>
      <c r="AY1002" s="93"/>
      <c r="AZ1002" s="93"/>
      <c r="BA1002" s="93"/>
      <c r="BB1002" s="93"/>
      <c r="BC1002" s="93"/>
      <c r="BD1002" s="93"/>
      <c r="BE1002" s="93"/>
      <c r="BF1002" s="93"/>
      <c r="BG1002" s="93"/>
      <c r="BH1002" s="93"/>
      <c r="BI1002" s="93"/>
      <c r="BJ1002" s="93"/>
      <c r="BK1002" s="93"/>
      <c r="BL1002" s="93"/>
      <c r="BM1002" s="93"/>
      <c r="BN1002" s="93"/>
      <c r="BO1002" s="93"/>
      <c r="BP1002" s="93"/>
      <c r="BQ1002" s="93"/>
      <c r="BR1002" s="93"/>
      <c r="BS1002" s="93"/>
      <c r="BT1002" s="93"/>
      <c r="BU1002" s="93"/>
      <c r="BV1002" s="93"/>
      <c r="BW1002" s="93"/>
      <c r="BX1002" s="93"/>
      <c r="BY1002" s="93"/>
    </row>
    <row r="1003" spans="1:77" s="97" customFormat="1" x14ac:dyDescent="0.2">
      <c r="A1003" s="157"/>
      <c r="X1003" s="93"/>
      <c r="Y1003" s="93"/>
      <c r="Z1003" s="93"/>
      <c r="AA1003" s="93"/>
      <c r="AB1003" s="93"/>
      <c r="AC1003" s="93"/>
      <c r="AD1003" s="93"/>
      <c r="AE1003" s="93"/>
      <c r="AF1003" s="93"/>
      <c r="AG1003" s="93"/>
      <c r="AH1003" s="93"/>
      <c r="AI1003" s="93"/>
      <c r="AJ1003" s="93"/>
      <c r="AK1003" s="93"/>
      <c r="AL1003" s="93"/>
      <c r="AM1003" s="93"/>
      <c r="AN1003" s="93"/>
      <c r="AO1003" s="93"/>
      <c r="AP1003" s="93"/>
      <c r="AQ1003" s="93"/>
      <c r="AR1003" s="93"/>
      <c r="AS1003" s="93"/>
      <c r="AT1003" s="93"/>
      <c r="AU1003" s="93"/>
      <c r="AV1003" s="93"/>
      <c r="AW1003" s="93"/>
      <c r="AX1003" s="93"/>
      <c r="AY1003" s="93"/>
      <c r="AZ1003" s="93"/>
      <c r="BA1003" s="93"/>
      <c r="BB1003" s="93"/>
      <c r="BC1003" s="93"/>
      <c r="BD1003" s="93"/>
      <c r="BE1003" s="93"/>
      <c r="BF1003" s="93"/>
      <c r="BG1003" s="93"/>
      <c r="BH1003" s="93"/>
      <c r="BI1003" s="93"/>
      <c r="BJ1003" s="93"/>
      <c r="BK1003" s="93"/>
      <c r="BL1003" s="93"/>
      <c r="BM1003" s="93"/>
      <c r="BN1003" s="93"/>
      <c r="BO1003" s="93"/>
      <c r="BP1003" s="93"/>
      <c r="BQ1003" s="93"/>
      <c r="BR1003" s="93"/>
      <c r="BS1003" s="93"/>
      <c r="BT1003" s="93"/>
      <c r="BU1003" s="93"/>
      <c r="BV1003" s="93"/>
      <c r="BW1003" s="93"/>
      <c r="BX1003" s="93"/>
      <c r="BY1003" s="93"/>
    </row>
    <row r="1004" spans="1:77" s="97" customFormat="1" x14ac:dyDescent="0.2">
      <c r="A1004" s="157"/>
      <c r="X1004" s="93"/>
      <c r="Y1004" s="93"/>
      <c r="Z1004" s="93"/>
      <c r="AA1004" s="93"/>
      <c r="AB1004" s="93"/>
      <c r="AC1004" s="93"/>
      <c r="AD1004" s="93"/>
      <c r="AE1004" s="93"/>
      <c r="AF1004" s="93"/>
      <c r="AG1004" s="93"/>
      <c r="AH1004" s="93"/>
      <c r="AI1004" s="93"/>
      <c r="AJ1004" s="93"/>
      <c r="AK1004" s="93"/>
      <c r="AL1004" s="93"/>
      <c r="AM1004" s="93"/>
      <c r="AN1004" s="93"/>
      <c r="AO1004" s="93"/>
      <c r="AP1004" s="93"/>
      <c r="AQ1004" s="93"/>
      <c r="AR1004" s="93"/>
      <c r="AS1004" s="93"/>
      <c r="AT1004" s="93"/>
      <c r="AU1004" s="93"/>
      <c r="AV1004" s="93"/>
      <c r="AW1004" s="93"/>
      <c r="AX1004" s="93"/>
      <c r="AY1004" s="93"/>
      <c r="AZ1004" s="93"/>
      <c r="BA1004" s="93"/>
      <c r="BB1004" s="93"/>
      <c r="BC1004" s="93"/>
      <c r="BD1004" s="93"/>
      <c r="BE1004" s="93"/>
      <c r="BF1004" s="93"/>
      <c r="BG1004" s="93"/>
      <c r="BH1004" s="93"/>
      <c r="BI1004" s="93"/>
      <c r="BJ1004" s="93"/>
      <c r="BK1004" s="93"/>
      <c r="BL1004" s="93"/>
      <c r="BM1004" s="93"/>
      <c r="BN1004" s="93"/>
      <c r="BO1004" s="93"/>
      <c r="BP1004" s="93"/>
      <c r="BQ1004" s="93"/>
      <c r="BR1004" s="93"/>
      <c r="BS1004" s="93"/>
      <c r="BT1004" s="93"/>
      <c r="BU1004" s="93"/>
      <c r="BV1004" s="93"/>
      <c r="BW1004" s="93"/>
      <c r="BX1004" s="93"/>
      <c r="BY1004" s="93"/>
    </row>
    <row r="1005" spans="1:77" s="97" customFormat="1" x14ac:dyDescent="0.2">
      <c r="A1005" s="157"/>
      <c r="X1005" s="93"/>
      <c r="Y1005" s="93"/>
      <c r="Z1005" s="93"/>
      <c r="AA1005" s="93"/>
      <c r="AB1005" s="93"/>
      <c r="AC1005" s="93"/>
      <c r="AD1005" s="93"/>
      <c r="AE1005" s="93"/>
      <c r="AF1005" s="93"/>
      <c r="AG1005" s="93"/>
      <c r="AH1005" s="93"/>
      <c r="AI1005" s="93"/>
      <c r="AJ1005" s="93"/>
      <c r="AK1005" s="93"/>
      <c r="AL1005" s="93"/>
      <c r="AM1005" s="93"/>
      <c r="AN1005" s="93"/>
      <c r="AO1005" s="93"/>
      <c r="AP1005" s="93"/>
      <c r="AQ1005" s="93"/>
      <c r="AR1005" s="93"/>
      <c r="AS1005" s="93"/>
      <c r="AT1005" s="93"/>
      <c r="AU1005" s="93"/>
      <c r="AV1005" s="93"/>
      <c r="AW1005" s="93"/>
      <c r="AX1005" s="93"/>
      <c r="AY1005" s="93"/>
      <c r="AZ1005" s="93"/>
      <c r="BA1005" s="93"/>
      <c r="BB1005" s="93"/>
      <c r="BC1005" s="93"/>
      <c r="BD1005" s="93"/>
      <c r="BE1005" s="93"/>
      <c r="BF1005" s="93"/>
      <c r="BG1005" s="93"/>
      <c r="BH1005" s="93"/>
      <c r="BI1005" s="93"/>
      <c r="BJ1005" s="93"/>
      <c r="BK1005" s="93"/>
      <c r="BL1005" s="93"/>
      <c r="BM1005" s="93"/>
      <c r="BN1005" s="93"/>
      <c r="BO1005" s="93"/>
      <c r="BP1005" s="93"/>
      <c r="BQ1005" s="93"/>
      <c r="BR1005" s="93"/>
      <c r="BS1005" s="93"/>
      <c r="BT1005" s="93"/>
      <c r="BU1005" s="93"/>
      <c r="BV1005" s="93"/>
      <c r="BW1005" s="93"/>
      <c r="BX1005" s="93"/>
      <c r="BY1005" s="93"/>
    </row>
    <row r="1006" spans="1:77" s="97" customFormat="1" x14ac:dyDescent="0.2">
      <c r="A1006" s="157"/>
      <c r="X1006" s="93"/>
      <c r="Y1006" s="93"/>
      <c r="Z1006" s="93"/>
      <c r="AA1006" s="93"/>
      <c r="AB1006" s="93"/>
      <c r="AC1006" s="93"/>
      <c r="AD1006" s="93"/>
      <c r="AE1006" s="93"/>
      <c r="AF1006" s="93"/>
      <c r="AG1006" s="93"/>
      <c r="AH1006" s="93"/>
      <c r="AI1006" s="93"/>
      <c r="AJ1006" s="93"/>
      <c r="AK1006" s="93"/>
      <c r="AL1006" s="93"/>
      <c r="AM1006" s="93"/>
      <c r="AN1006" s="93"/>
      <c r="AO1006" s="93"/>
      <c r="AP1006" s="93"/>
      <c r="AQ1006" s="93"/>
      <c r="AR1006" s="93"/>
      <c r="AS1006" s="93"/>
      <c r="AT1006" s="93"/>
      <c r="AU1006" s="93"/>
      <c r="AV1006" s="93"/>
      <c r="AW1006" s="93"/>
      <c r="AX1006" s="93"/>
      <c r="AY1006" s="93"/>
      <c r="AZ1006" s="93"/>
      <c r="BA1006" s="93"/>
      <c r="BB1006" s="93"/>
      <c r="BC1006" s="93"/>
      <c r="BD1006" s="93"/>
      <c r="BE1006" s="93"/>
      <c r="BF1006" s="93"/>
      <c r="BG1006" s="93"/>
      <c r="BH1006" s="93"/>
      <c r="BI1006" s="93"/>
      <c r="BJ1006" s="93"/>
      <c r="BK1006" s="93"/>
      <c r="BL1006" s="93"/>
      <c r="BM1006" s="93"/>
      <c r="BN1006" s="93"/>
      <c r="BO1006" s="93"/>
      <c r="BP1006" s="93"/>
      <c r="BQ1006" s="93"/>
      <c r="BR1006" s="93"/>
      <c r="BS1006" s="93"/>
      <c r="BT1006" s="93"/>
      <c r="BU1006" s="93"/>
      <c r="BV1006" s="93"/>
      <c r="BW1006" s="93"/>
      <c r="BX1006" s="93"/>
      <c r="BY1006" s="93"/>
    </row>
    <row r="1007" spans="1:77" s="97" customFormat="1" x14ac:dyDescent="0.2">
      <c r="A1007" s="157"/>
      <c r="X1007" s="93"/>
      <c r="Y1007" s="93"/>
      <c r="Z1007" s="93"/>
      <c r="AA1007" s="93"/>
      <c r="AB1007" s="93"/>
      <c r="AC1007" s="93"/>
      <c r="AD1007" s="93"/>
      <c r="AE1007" s="93"/>
      <c r="AF1007" s="93"/>
      <c r="AG1007" s="93"/>
      <c r="AH1007" s="93"/>
      <c r="AI1007" s="93"/>
      <c r="AJ1007" s="93"/>
      <c r="AK1007" s="93"/>
      <c r="AL1007" s="93"/>
      <c r="AM1007" s="93"/>
      <c r="AN1007" s="93"/>
      <c r="AO1007" s="93"/>
      <c r="AP1007" s="93"/>
      <c r="AQ1007" s="93"/>
      <c r="AR1007" s="93"/>
      <c r="AS1007" s="93"/>
      <c r="AT1007" s="93"/>
      <c r="AU1007" s="93"/>
      <c r="AV1007" s="93"/>
      <c r="AW1007" s="93"/>
      <c r="AX1007" s="93"/>
      <c r="AY1007" s="93"/>
      <c r="AZ1007" s="93"/>
      <c r="BA1007" s="93"/>
      <c r="BB1007" s="93"/>
      <c r="BC1007" s="93"/>
      <c r="BD1007" s="93"/>
      <c r="BE1007" s="93"/>
      <c r="BF1007" s="93"/>
      <c r="BG1007" s="93"/>
      <c r="BH1007" s="93"/>
      <c r="BI1007" s="93"/>
      <c r="BJ1007" s="93"/>
      <c r="BK1007" s="93"/>
      <c r="BL1007" s="93"/>
      <c r="BM1007" s="93"/>
      <c r="BN1007" s="93"/>
      <c r="BO1007" s="93"/>
      <c r="BP1007" s="93"/>
      <c r="BQ1007" s="93"/>
      <c r="BR1007" s="93"/>
      <c r="BS1007" s="93"/>
      <c r="BT1007" s="93"/>
      <c r="BU1007" s="93"/>
      <c r="BV1007" s="93"/>
      <c r="BW1007" s="93"/>
      <c r="BX1007" s="93"/>
      <c r="BY1007" s="93"/>
    </row>
    <row r="1008" spans="1:77" s="97" customFormat="1" x14ac:dyDescent="0.2">
      <c r="A1008" s="157"/>
      <c r="X1008" s="93"/>
      <c r="Y1008" s="93"/>
      <c r="Z1008" s="93"/>
      <c r="AA1008" s="93"/>
      <c r="AB1008" s="93"/>
      <c r="AC1008" s="93"/>
      <c r="AD1008" s="93"/>
      <c r="AE1008" s="93"/>
      <c r="AF1008" s="93"/>
      <c r="AG1008" s="93"/>
      <c r="AH1008" s="93"/>
      <c r="AI1008" s="93"/>
      <c r="AJ1008" s="93"/>
      <c r="AK1008" s="93"/>
      <c r="AL1008" s="93"/>
      <c r="AM1008" s="93"/>
      <c r="AN1008" s="93"/>
      <c r="AO1008" s="93"/>
      <c r="AP1008" s="93"/>
      <c r="AQ1008" s="93"/>
      <c r="AR1008" s="93"/>
      <c r="AS1008" s="93"/>
      <c r="AT1008" s="93"/>
      <c r="AU1008" s="93"/>
      <c r="AV1008" s="93"/>
      <c r="AW1008" s="93"/>
      <c r="AX1008" s="93"/>
      <c r="AY1008" s="93"/>
      <c r="AZ1008" s="93"/>
      <c r="BA1008" s="93"/>
      <c r="BB1008" s="93"/>
      <c r="BC1008" s="93"/>
      <c r="BD1008" s="93"/>
      <c r="BE1008" s="93"/>
      <c r="BF1008" s="93"/>
      <c r="BG1008" s="93"/>
      <c r="BH1008" s="93"/>
      <c r="BI1008" s="93"/>
      <c r="BJ1008" s="93"/>
      <c r="BK1008" s="93"/>
      <c r="BL1008" s="93"/>
      <c r="BM1008" s="93"/>
      <c r="BN1008" s="93"/>
      <c r="BO1008" s="93"/>
      <c r="BP1008" s="93"/>
      <c r="BQ1008" s="93"/>
      <c r="BR1008" s="93"/>
      <c r="BS1008" s="93"/>
      <c r="BT1008" s="93"/>
      <c r="BU1008" s="93"/>
      <c r="BV1008" s="93"/>
      <c r="BW1008" s="93"/>
      <c r="BX1008" s="93"/>
      <c r="BY1008" s="93"/>
    </row>
    <row r="1009" spans="1:77" s="97" customFormat="1" x14ac:dyDescent="0.2">
      <c r="A1009" s="157"/>
      <c r="X1009" s="93"/>
      <c r="Y1009" s="93"/>
      <c r="Z1009" s="93"/>
      <c r="AA1009" s="93"/>
      <c r="AB1009" s="93"/>
      <c r="AC1009" s="93"/>
      <c r="AD1009" s="93"/>
      <c r="AE1009" s="93"/>
      <c r="AF1009" s="93"/>
      <c r="AG1009" s="93"/>
      <c r="AH1009" s="93"/>
      <c r="AI1009" s="93"/>
      <c r="AJ1009" s="93"/>
      <c r="AK1009" s="93"/>
      <c r="AL1009" s="93"/>
      <c r="AM1009" s="93"/>
      <c r="AN1009" s="93"/>
      <c r="AO1009" s="93"/>
      <c r="AP1009" s="93"/>
      <c r="AQ1009" s="93"/>
      <c r="AR1009" s="93"/>
      <c r="AS1009" s="93"/>
      <c r="AT1009" s="93"/>
      <c r="AU1009" s="93"/>
      <c r="AV1009" s="93"/>
      <c r="AW1009" s="93"/>
      <c r="AX1009" s="93"/>
      <c r="AY1009" s="93"/>
      <c r="AZ1009" s="93"/>
      <c r="BA1009" s="93"/>
      <c r="BB1009" s="93"/>
      <c r="BC1009" s="93"/>
      <c r="BD1009" s="93"/>
      <c r="BE1009" s="93"/>
      <c r="BF1009" s="93"/>
      <c r="BG1009" s="93"/>
      <c r="BH1009" s="93"/>
      <c r="BI1009" s="93"/>
      <c r="BJ1009" s="93"/>
      <c r="BK1009" s="93"/>
      <c r="BL1009" s="93"/>
      <c r="BM1009" s="93"/>
      <c r="BN1009" s="93"/>
      <c r="BO1009" s="93"/>
      <c r="BP1009" s="93"/>
      <c r="BQ1009" s="93"/>
      <c r="BR1009" s="93"/>
      <c r="BS1009" s="93"/>
      <c r="BT1009" s="93"/>
      <c r="BU1009" s="93"/>
      <c r="BV1009" s="93"/>
      <c r="BW1009" s="93"/>
      <c r="BX1009" s="93"/>
      <c r="BY1009" s="93"/>
    </row>
    <row r="1010" spans="1:77" s="97" customFormat="1" x14ac:dyDescent="0.2">
      <c r="A1010" s="157"/>
      <c r="X1010" s="93"/>
      <c r="Y1010" s="93"/>
      <c r="Z1010" s="93"/>
      <c r="AA1010" s="93"/>
      <c r="AB1010" s="93"/>
      <c r="AC1010" s="93"/>
      <c r="AD1010" s="93"/>
      <c r="AE1010" s="93"/>
      <c r="AF1010" s="93"/>
      <c r="AG1010" s="93"/>
      <c r="AH1010" s="93"/>
      <c r="AI1010" s="93"/>
      <c r="AJ1010" s="93"/>
      <c r="AK1010" s="93"/>
      <c r="AL1010" s="93"/>
      <c r="AM1010" s="93"/>
      <c r="AN1010" s="93"/>
      <c r="AO1010" s="93"/>
      <c r="AP1010" s="93"/>
      <c r="AQ1010" s="93"/>
      <c r="AR1010" s="93"/>
      <c r="AS1010" s="93"/>
      <c r="AT1010" s="93"/>
      <c r="AU1010" s="93"/>
      <c r="AV1010" s="93"/>
      <c r="AW1010" s="93"/>
      <c r="AX1010" s="93"/>
      <c r="AY1010" s="93"/>
      <c r="AZ1010" s="93"/>
      <c r="BA1010" s="93"/>
      <c r="BB1010" s="93"/>
      <c r="BC1010" s="93"/>
      <c r="BD1010" s="93"/>
      <c r="BE1010" s="93"/>
      <c r="BF1010" s="93"/>
      <c r="BG1010" s="93"/>
      <c r="BH1010" s="93"/>
      <c r="BI1010" s="93"/>
      <c r="BJ1010" s="93"/>
      <c r="BK1010" s="93"/>
      <c r="BL1010" s="93"/>
      <c r="BM1010" s="93"/>
      <c r="BN1010" s="93"/>
      <c r="BO1010" s="93"/>
      <c r="BP1010" s="93"/>
      <c r="BQ1010" s="93"/>
      <c r="BR1010" s="93"/>
      <c r="BS1010" s="93"/>
      <c r="BT1010" s="93"/>
      <c r="BU1010" s="93"/>
      <c r="BV1010" s="93"/>
      <c r="BW1010" s="93"/>
      <c r="BX1010" s="93"/>
      <c r="BY1010" s="93"/>
    </row>
    <row r="1011" spans="1:77" s="97" customFormat="1" x14ac:dyDescent="0.2">
      <c r="A1011" s="157"/>
      <c r="X1011" s="93"/>
      <c r="Y1011" s="93"/>
      <c r="Z1011" s="93"/>
      <c r="AA1011" s="93"/>
      <c r="AB1011" s="93"/>
      <c r="AC1011" s="93"/>
      <c r="AD1011" s="93"/>
      <c r="AE1011" s="93"/>
      <c r="AF1011" s="93"/>
      <c r="AG1011" s="93"/>
      <c r="AH1011" s="93"/>
      <c r="AI1011" s="93"/>
      <c r="AJ1011" s="93"/>
      <c r="AK1011" s="93"/>
      <c r="AL1011" s="93"/>
      <c r="AM1011" s="93"/>
      <c r="AN1011" s="93"/>
      <c r="AO1011" s="93"/>
      <c r="AP1011" s="93"/>
      <c r="AQ1011" s="93"/>
      <c r="AR1011" s="93"/>
      <c r="AS1011" s="93"/>
      <c r="AT1011" s="93"/>
      <c r="AU1011" s="93"/>
      <c r="AV1011" s="93"/>
      <c r="AW1011" s="93"/>
      <c r="AX1011" s="93"/>
      <c r="AY1011" s="93"/>
      <c r="AZ1011" s="93"/>
      <c r="BA1011" s="93"/>
      <c r="BB1011" s="93"/>
      <c r="BC1011" s="93"/>
      <c r="BD1011" s="93"/>
      <c r="BE1011" s="93"/>
      <c r="BF1011" s="93"/>
      <c r="BG1011" s="93"/>
      <c r="BH1011" s="93"/>
      <c r="BI1011" s="93"/>
      <c r="BJ1011" s="93"/>
      <c r="BK1011" s="93"/>
      <c r="BL1011" s="93"/>
      <c r="BM1011" s="93"/>
      <c r="BN1011" s="93"/>
      <c r="BO1011" s="93"/>
      <c r="BP1011" s="93"/>
      <c r="BQ1011" s="93"/>
      <c r="BR1011" s="93"/>
      <c r="BS1011" s="93"/>
      <c r="BT1011" s="93"/>
      <c r="BU1011" s="93"/>
      <c r="BV1011" s="93"/>
      <c r="BW1011" s="93"/>
      <c r="BX1011" s="93"/>
      <c r="BY1011" s="93"/>
    </row>
    <row r="1012" spans="1:77" s="97" customFormat="1" x14ac:dyDescent="0.2">
      <c r="A1012" s="157"/>
      <c r="X1012" s="93"/>
      <c r="Y1012" s="93"/>
      <c r="Z1012" s="93"/>
      <c r="AA1012" s="93"/>
      <c r="AB1012" s="93"/>
      <c r="AC1012" s="93"/>
      <c r="AD1012" s="93"/>
      <c r="AE1012" s="93"/>
      <c r="AF1012" s="93"/>
      <c r="AG1012" s="93"/>
      <c r="AH1012" s="93"/>
      <c r="AI1012" s="93"/>
      <c r="AJ1012" s="93"/>
      <c r="AK1012" s="93"/>
      <c r="AL1012" s="93"/>
      <c r="AM1012" s="93"/>
      <c r="AN1012" s="93"/>
      <c r="AO1012" s="93"/>
      <c r="AP1012" s="93"/>
      <c r="AQ1012" s="93"/>
      <c r="AR1012" s="93"/>
      <c r="AS1012" s="93"/>
      <c r="AT1012" s="93"/>
      <c r="AU1012" s="93"/>
      <c r="AV1012" s="93"/>
      <c r="AW1012" s="93"/>
      <c r="AX1012" s="93"/>
      <c r="AY1012" s="93"/>
      <c r="AZ1012" s="93"/>
      <c r="BA1012" s="93"/>
      <c r="BB1012" s="93"/>
      <c r="BC1012" s="93"/>
      <c r="BD1012" s="93"/>
      <c r="BE1012" s="93"/>
      <c r="BF1012" s="93"/>
      <c r="BG1012" s="93"/>
      <c r="BH1012" s="93"/>
      <c r="BI1012" s="93"/>
      <c r="BJ1012" s="93"/>
      <c r="BK1012" s="93"/>
      <c r="BL1012" s="93"/>
      <c r="BM1012" s="93"/>
      <c r="BN1012" s="93"/>
      <c r="BO1012" s="93"/>
      <c r="BP1012" s="93"/>
      <c r="BQ1012" s="93"/>
      <c r="BR1012" s="93"/>
      <c r="BS1012" s="93"/>
      <c r="BT1012" s="93"/>
      <c r="BU1012" s="93"/>
      <c r="BV1012" s="93"/>
      <c r="BW1012" s="93"/>
      <c r="BX1012" s="93"/>
      <c r="BY1012" s="93"/>
    </row>
    <row r="1013" spans="1:77" s="97" customFormat="1" x14ac:dyDescent="0.2">
      <c r="A1013" s="157"/>
      <c r="X1013" s="93"/>
      <c r="Y1013" s="93"/>
      <c r="Z1013" s="93"/>
      <c r="AA1013" s="93"/>
      <c r="AB1013" s="93"/>
      <c r="AC1013" s="93"/>
      <c r="AD1013" s="93"/>
      <c r="AE1013" s="93"/>
      <c r="AF1013" s="93"/>
      <c r="AG1013" s="93"/>
      <c r="AH1013" s="93"/>
      <c r="AI1013" s="93"/>
      <c r="AJ1013" s="93"/>
      <c r="AK1013" s="93"/>
      <c r="AL1013" s="93"/>
      <c r="AM1013" s="93"/>
      <c r="AN1013" s="93"/>
      <c r="AO1013" s="93"/>
      <c r="AP1013" s="93"/>
      <c r="AQ1013" s="93"/>
      <c r="AR1013" s="93"/>
      <c r="AS1013" s="93"/>
      <c r="AT1013" s="93"/>
      <c r="AU1013" s="93"/>
      <c r="AV1013" s="93"/>
      <c r="AW1013" s="93"/>
      <c r="AX1013" s="93"/>
      <c r="AY1013" s="93"/>
      <c r="AZ1013" s="93"/>
      <c r="BA1013" s="93"/>
      <c r="BB1013" s="93"/>
      <c r="BC1013" s="93"/>
      <c r="BD1013" s="93"/>
      <c r="BE1013" s="93"/>
      <c r="BF1013" s="93"/>
      <c r="BG1013" s="93"/>
      <c r="BH1013" s="93"/>
      <c r="BI1013" s="93"/>
      <c r="BJ1013" s="93"/>
      <c r="BK1013" s="93"/>
      <c r="BL1013" s="93"/>
      <c r="BM1013" s="93"/>
      <c r="BN1013" s="93"/>
      <c r="BO1013" s="93"/>
      <c r="BP1013" s="93"/>
      <c r="BQ1013" s="93"/>
      <c r="BR1013" s="93"/>
      <c r="BS1013" s="93"/>
      <c r="BT1013" s="93"/>
      <c r="BU1013" s="93"/>
      <c r="BV1013" s="93"/>
      <c r="BW1013" s="93"/>
      <c r="BX1013" s="93"/>
      <c r="BY1013" s="93"/>
    </row>
    <row r="1014" spans="1:77" s="97" customFormat="1" x14ac:dyDescent="0.2">
      <c r="A1014" s="157"/>
      <c r="X1014" s="93"/>
      <c r="Y1014" s="93"/>
      <c r="Z1014" s="93"/>
      <c r="AA1014" s="93"/>
      <c r="AB1014" s="93"/>
      <c r="AC1014" s="93"/>
      <c r="AD1014" s="93"/>
      <c r="AE1014" s="93"/>
      <c r="AF1014" s="93"/>
      <c r="AG1014" s="93"/>
      <c r="AH1014" s="93"/>
      <c r="AI1014" s="93"/>
      <c r="AJ1014" s="93"/>
      <c r="AK1014" s="93"/>
      <c r="AL1014" s="93"/>
      <c r="AM1014" s="93"/>
      <c r="AN1014" s="93"/>
      <c r="AO1014" s="93"/>
      <c r="AP1014" s="93"/>
      <c r="AQ1014" s="93"/>
      <c r="AR1014" s="93"/>
      <c r="AS1014" s="93"/>
      <c r="AT1014" s="93"/>
      <c r="AU1014" s="93"/>
      <c r="AV1014" s="93"/>
      <c r="AW1014" s="93"/>
      <c r="AX1014" s="93"/>
      <c r="AY1014" s="93"/>
      <c r="AZ1014" s="93"/>
      <c r="BA1014" s="93"/>
      <c r="BB1014" s="93"/>
      <c r="BC1014" s="93"/>
      <c r="BD1014" s="93"/>
      <c r="BE1014" s="93"/>
      <c r="BF1014" s="93"/>
      <c r="BG1014" s="93"/>
      <c r="BH1014" s="93"/>
      <c r="BI1014" s="93"/>
      <c r="BJ1014" s="93"/>
      <c r="BK1014" s="93"/>
      <c r="BL1014" s="93"/>
      <c r="BM1014" s="93"/>
      <c r="BN1014" s="93"/>
      <c r="BO1014" s="93"/>
      <c r="BP1014" s="93"/>
      <c r="BQ1014" s="93"/>
      <c r="BR1014" s="93"/>
      <c r="BS1014" s="93"/>
      <c r="BT1014" s="93"/>
      <c r="BU1014" s="93"/>
      <c r="BV1014" s="93"/>
      <c r="BW1014" s="93"/>
      <c r="BX1014" s="93"/>
      <c r="BY1014" s="93"/>
    </row>
    <row r="1015" spans="1:77" s="97" customFormat="1" x14ac:dyDescent="0.2">
      <c r="A1015" s="157"/>
      <c r="X1015" s="93"/>
      <c r="Y1015" s="93"/>
      <c r="Z1015" s="93"/>
      <c r="AA1015" s="93"/>
      <c r="AB1015" s="93"/>
      <c r="AC1015" s="93"/>
      <c r="AD1015" s="93"/>
      <c r="AE1015" s="93"/>
      <c r="AF1015" s="93"/>
      <c r="AG1015" s="93"/>
      <c r="AH1015" s="93"/>
      <c r="AI1015" s="93"/>
      <c r="AJ1015" s="93"/>
      <c r="AK1015" s="93"/>
      <c r="AL1015" s="93"/>
      <c r="AM1015" s="93"/>
      <c r="AN1015" s="93"/>
      <c r="AO1015" s="93"/>
      <c r="AP1015" s="93"/>
      <c r="AQ1015" s="93"/>
      <c r="AR1015" s="93"/>
      <c r="AS1015" s="93"/>
      <c r="AT1015" s="93"/>
      <c r="AU1015" s="93"/>
      <c r="AV1015" s="93"/>
      <c r="AW1015" s="93"/>
      <c r="AX1015" s="93"/>
      <c r="AY1015" s="93"/>
      <c r="AZ1015" s="93"/>
      <c r="BA1015" s="93"/>
      <c r="BB1015" s="93"/>
      <c r="BC1015" s="93"/>
      <c r="BD1015" s="93"/>
      <c r="BE1015" s="93"/>
      <c r="BF1015" s="93"/>
      <c r="BG1015" s="93"/>
      <c r="BH1015" s="93"/>
      <c r="BI1015" s="93"/>
      <c r="BJ1015" s="93"/>
      <c r="BK1015" s="93"/>
      <c r="BL1015" s="93"/>
      <c r="BM1015" s="93"/>
      <c r="BN1015" s="93"/>
      <c r="BO1015" s="93"/>
      <c r="BP1015" s="93"/>
      <c r="BQ1015" s="93"/>
      <c r="BR1015" s="93"/>
      <c r="BS1015" s="93"/>
      <c r="BT1015" s="93"/>
      <c r="BU1015" s="93"/>
      <c r="BV1015" s="93"/>
      <c r="BW1015" s="93"/>
      <c r="BX1015" s="93"/>
      <c r="BY1015" s="93"/>
    </row>
    <row r="1016" spans="1:77" s="97" customFormat="1" x14ac:dyDescent="0.2">
      <c r="A1016" s="157"/>
      <c r="X1016" s="93"/>
      <c r="Y1016" s="93"/>
      <c r="Z1016" s="93"/>
      <c r="AA1016" s="93"/>
      <c r="AB1016" s="93"/>
      <c r="AC1016" s="93"/>
      <c r="AD1016" s="93"/>
      <c r="AE1016" s="93"/>
      <c r="AF1016" s="93"/>
      <c r="AG1016" s="93"/>
      <c r="AH1016" s="93"/>
      <c r="AI1016" s="93"/>
      <c r="AJ1016" s="93"/>
      <c r="AK1016" s="93"/>
      <c r="AL1016" s="93"/>
      <c r="AM1016" s="93"/>
      <c r="AN1016" s="93"/>
      <c r="AO1016" s="93"/>
      <c r="AP1016" s="93"/>
      <c r="AQ1016" s="93"/>
      <c r="AR1016" s="93"/>
      <c r="AS1016" s="93"/>
      <c r="AT1016" s="93"/>
      <c r="AU1016" s="93"/>
      <c r="AV1016" s="93"/>
      <c r="AW1016" s="93"/>
      <c r="AX1016" s="93"/>
      <c r="AY1016" s="93"/>
      <c r="AZ1016" s="93"/>
      <c r="BA1016" s="93"/>
      <c r="BB1016" s="93"/>
      <c r="BC1016" s="93"/>
      <c r="BD1016" s="93"/>
      <c r="BE1016" s="93"/>
      <c r="BF1016" s="93"/>
      <c r="BG1016" s="93"/>
      <c r="BH1016" s="93"/>
      <c r="BI1016" s="93"/>
      <c r="BJ1016" s="93"/>
      <c r="BK1016" s="93"/>
      <c r="BL1016" s="93"/>
      <c r="BM1016" s="93"/>
      <c r="BN1016" s="93"/>
      <c r="BO1016" s="93"/>
      <c r="BP1016" s="93"/>
      <c r="BQ1016" s="93"/>
      <c r="BR1016" s="93"/>
      <c r="BS1016" s="93"/>
      <c r="BT1016" s="93"/>
      <c r="BU1016" s="93"/>
      <c r="BV1016" s="93"/>
      <c r="BW1016" s="93"/>
      <c r="BX1016" s="93"/>
      <c r="BY1016" s="93"/>
    </row>
    <row r="1017" spans="1:77" s="97" customFormat="1" x14ac:dyDescent="0.2">
      <c r="A1017" s="157"/>
      <c r="X1017" s="93"/>
      <c r="Y1017" s="93"/>
      <c r="Z1017" s="93"/>
      <c r="AA1017" s="93"/>
      <c r="AB1017" s="93"/>
      <c r="AC1017" s="93"/>
      <c r="AD1017" s="93"/>
      <c r="AE1017" s="93"/>
      <c r="AF1017" s="93"/>
      <c r="AG1017" s="93"/>
      <c r="AH1017" s="93"/>
      <c r="AI1017" s="93"/>
      <c r="AJ1017" s="93"/>
      <c r="AK1017" s="93"/>
      <c r="AL1017" s="93"/>
      <c r="AM1017" s="93"/>
      <c r="AN1017" s="93"/>
      <c r="AO1017" s="93"/>
      <c r="AP1017" s="93"/>
      <c r="AQ1017" s="93"/>
      <c r="AR1017" s="93"/>
      <c r="AS1017" s="93"/>
      <c r="AT1017" s="93"/>
      <c r="AU1017" s="93"/>
      <c r="AV1017" s="93"/>
      <c r="AW1017" s="93"/>
      <c r="AX1017" s="93"/>
      <c r="AY1017" s="93"/>
      <c r="AZ1017" s="93"/>
      <c r="BA1017" s="93"/>
      <c r="BB1017" s="93"/>
      <c r="BC1017" s="93"/>
      <c r="BD1017" s="93"/>
      <c r="BE1017" s="93"/>
      <c r="BF1017" s="93"/>
      <c r="BG1017" s="93"/>
      <c r="BH1017" s="93"/>
      <c r="BI1017" s="93"/>
      <c r="BJ1017" s="93"/>
      <c r="BK1017" s="93"/>
      <c r="BL1017" s="93"/>
      <c r="BM1017" s="93"/>
      <c r="BN1017" s="93"/>
      <c r="BO1017" s="93"/>
      <c r="BP1017" s="93"/>
      <c r="BQ1017" s="93"/>
      <c r="BR1017" s="93"/>
      <c r="BS1017" s="93"/>
      <c r="BT1017" s="93"/>
      <c r="BU1017" s="93"/>
      <c r="BV1017" s="93"/>
      <c r="BW1017" s="93"/>
      <c r="BX1017" s="93"/>
      <c r="BY1017" s="93"/>
    </row>
    <row r="1018" spans="1:77" s="97" customFormat="1" x14ac:dyDescent="0.2">
      <c r="A1018" s="157"/>
      <c r="X1018" s="93"/>
      <c r="Y1018" s="93"/>
      <c r="Z1018" s="93"/>
      <c r="AA1018" s="93"/>
      <c r="AB1018" s="93"/>
      <c r="AC1018" s="93"/>
      <c r="AD1018" s="93"/>
      <c r="AE1018" s="93"/>
      <c r="AF1018" s="93"/>
      <c r="AG1018" s="93"/>
      <c r="AH1018" s="93"/>
      <c r="AI1018" s="93"/>
      <c r="AJ1018" s="93"/>
      <c r="AK1018" s="93"/>
      <c r="AL1018" s="93"/>
      <c r="AM1018" s="93"/>
      <c r="AN1018" s="93"/>
      <c r="AO1018" s="93"/>
      <c r="AP1018" s="93"/>
      <c r="AQ1018" s="93"/>
      <c r="AR1018" s="93"/>
      <c r="AS1018" s="93"/>
      <c r="AT1018" s="93"/>
      <c r="AU1018" s="93"/>
      <c r="AV1018" s="93"/>
      <c r="AW1018" s="93"/>
      <c r="AX1018" s="93"/>
      <c r="AY1018" s="93"/>
      <c r="AZ1018" s="93"/>
      <c r="BA1018" s="93"/>
      <c r="BB1018" s="93"/>
      <c r="BC1018" s="93"/>
      <c r="BD1018" s="93"/>
      <c r="BE1018" s="93"/>
      <c r="BF1018" s="93"/>
      <c r="BG1018" s="93"/>
      <c r="BH1018" s="93"/>
      <c r="BI1018" s="93"/>
      <c r="BJ1018" s="93"/>
      <c r="BK1018" s="93"/>
      <c r="BL1018" s="93"/>
      <c r="BM1018" s="93"/>
      <c r="BN1018" s="93"/>
      <c r="BO1018" s="93"/>
      <c r="BP1018" s="93"/>
      <c r="BQ1018" s="93"/>
      <c r="BR1018" s="93"/>
      <c r="BS1018" s="93"/>
      <c r="BT1018" s="93"/>
      <c r="BU1018" s="93"/>
      <c r="BV1018" s="93"/>
      <c r="BW1018" s="93"/>
      <c r="BX1018" s="93"/>
      <c r="BY1018" s="93"/>
    </row>
    <row r="1019" spans="1:77" s="97" customFormat="1" x14ac:dyDescent="0.2">
      <c r="A1019" s="157"/>
      <c r="X1019" s="93"/>
      <c r="Y1019" s="93"/>
      <c r="Z1019" s="93"/>
      <c r="AA1019" s="93"/>
      <c r="AB1019" s="93"/>
      <c r="AC1019" s="93"/>
      <c r="AD1019" s="93"/>
      <c r="AE1019" s="93"/>
      <c r="AF1019" s="93"/>
      <c r="AG1019" s="93"/>
      <c r="AH1019" s="93"/>
      <c r="AI1019" s="93"/>
      <c r="AJ1019" s="93"/>
      <c r="AK1019" s="93"/>
      <c r="AL1019" s="93"/>
      <c r="AM1019" s="93"/>
      <c r="AN1019" s="93"/>
      <c r="AO1019" s="93"/>
      <c r="AP1019" s="93"/>
      <c r="AQ1019" s="93"/>
      <c r="AR1019" s="93"/>
      <c r="AS1019" s="93"/>
      <c r="AT1019" s="93"/>
      <c r="AU1019" s="93"/>
      <c r="AV1019" s="93"/>
      <c r="AW1019" s="93"/>
      <c r="AX1019" s="93"/>
      <c r="AY1019" s="93"/>
      <c r="AZ1019" s="93"/>
      <c r="BA1019" s="93"/>
      <c r="BB1019" s="93"/>
      <c r="BC1019" s="93"/>
      <c r="BD1019" s="93"/>
      <c r="BE1019" s="93"/>
      <c r="BF1019" s="93"/>
      <c r="BG1019" s="93"/>
      <c r="BH1019" s="93"/>
      <c r="BI1019" s="93"/>
      <c r="BJ1019" s="93"/>
      <c r="BK1019" s="93"/>
      <c r="BL1019" s="93"/>
      <c r="BM1019" s="93"/>
      <c r="BN1019" s="93"/>
      <c r="BO1019" s="93"/>
      <c r="BP1019" s="93"/>
      <c r="BQ1019" s="93"/>
      <c r="BR1019" s="93"/>
      <c r="BS1019" s="93"/>
      <c r="BT1019" s="93"/>
      <c r="BU1019" s="93"/>
      <c r="BV1019" s="93"/>
      <c r="BW1019" s="93"/>
      <c r="BX1019" s="93"/>
      <c r="BY1019" s="93"/>
    </row>
    <row r="1020" spans="1:77" s="97" customFormat="1" x14ac:dyDescent="0.2">
      <c r="A1020" s="157"/>
      <c r="X1020" s="93"/>
      <c r="Y1020" s="93"/>
      <c r="Z1020" s="93"/>
      <c r="AA1020" s="93"/>
      <c r="AB1020" s="93"/>
      <c r="AC1020" s="93"/>
      <c r="AD1020" s="93"/>
      <c r="AE1020" s="93"/>
      <c r="AF1020" s="93"/>
      <c r="AG1020" s="93"/>
      <c r="AH1020" s="93"/>
      <c r="AI1020" s="93"/>
      <c r="AJ1020" s="93"/>
      <c r="AK1020" s="93"/>
      <c r="AL1020" s="93"/>
      <c r="AM1020" s="93"/>
      <c r="AN1020" s="93"/>
      <c r="AO1020" s="93"/>
      <c r="AP1020" s="93"/>
      <c r="AQ1020" s="93"/>
      <c r="AR1020" s="93"/>
      <c r="AS1020" s="93"/>
      <c r="AT1020" s="93"/>
      <c r="AU1020" s="93"/>
      <c r="AV1020" s="93"/>
      <c r="AW1020" s="93"/>
      <c r="AX1020" s="93"/>
      <c r="AY1020" s="93"/>
      <c r="AZ1020" s="93"/>
      <c r="BA1020" s="93"/>
      <c r="BB1020" s="93"/>
      <c r="BC1020" s="93"/>
      <c r="BD1020" s="93"/>
      <c r="BE1020" s="93"/>
      <c r="BF1020" s="93"/>
      <c r="BG1020" s="93"/>
      <c r="BH1020" s="93"/>
      <c r="BI1020" s="93"/>
      <c r="BJ1020" s="93"/>
      <c r="BK1020" s="93"/>
      <c r="BL1020" s="93"/>
      <c r="BM1020" s="93"/>
      <c r="BN1020" s="93"/>
      <c r="BO1020" s="93"/>
      <c r="BP1020" s="93"/>
      <c r="BQ1020" s="93"/>
      <c r="BR1020" s="93"/>
      <c r="BS1020" s="93"/>
      <c r="BT1020" s="93"/>
      <c r="BU1020" s="93"/>
      <c r="BV1020" s="93"/>
      <c r="BW1020" s="93"/>
      <c r="BX1020" s="93"/>
      <c r="BY1020" s="93"/>
    </row>
    <row r="1021" spans="1:77" s="97" customFormat="1" x14ac:dyDescent="0.2">
      <c r="A1021" s="157"/>
      <c r="X1021" s="93"/>
      <c r="Y1021" s="93"/>
      <c r="Z1021" s="93"/>
      <c r="AA1021" s="93"/>
      <c r="AB1021" s="93"/>
      <c r="AC1021" s="93"/>
      <c r="AD1021" s="93"/>
      <c r="AE1021" s="93"/>
      <c r="AF1021" s="93"/>
      <c r="AG1021" s="93"/>
      <c r="AH1021" s="93"/>
      <c r="AI1021" s="93"/>
      <c r="AJ1021" s="93"/>
      <c r="AK1021" s="93"/>
      <c r="AL1021" s="93"/>
      <c r="AM1021" s="93"/>
      <c r="AN1021" s="93"/>
      <c r="AO1021" s="93"/>
      <c r="AP1021" s="93"/>
      <c r="AQ1021" s="93"/>
      <c r="AR1021" s="93"/>
      <c r="AS1021" s="93"/>
      <c r="AT1021" s="93"/>
      <c r="AU1021" s="93"/>
      <c r="AV1021" s="93"/>
      <c r="AW1021" s="93"/>
      <c r="AX1021" s="93"/>
      <c r="AY1021" s="93"/>
      <c r="AZ1021" s="93"/>
      <c r="BA1021" s="93"/>
      <c r="BB1021" s="93"/>
      <c r="BC1021" s="93"/>
      <c r="BD1021" s="93"/>
      <c r="BE1021" s="93"/>
      <c r="BF1021" s="93"/>
      <c r="BG1021" s="93"/>
      <c r="BH1021" s="93"/>
      <c r="BI1021" s="93"/>
      <c r="BJ1021" s="93"/>
      <c r="BK1021" s="93"/>
      <c r="BL1021" s="93"/>
      <c r="BM1021" s="93"/>
      <c r="BN1021" s="93"/>
      <c r="BO1021" s="93"/>
      <c r="BP1021" s="93"/>
      <c r="BQ1021" s="93"/>
      <c r="BR1021" s="93"/>
      <c r="BS1021" s="93"/>
      <c r="BT1021" s="93"/>
      <c r="BU1021" s="93"/>
      <c r="BV1021" s="93"/>
      <c r="BW1021" s="93"/>
      <c r="BX1021" s="93"/>
      <c r="BY1021" s="93"/>
    </row>
    <row r="1022" spans="1:77" s="97" customFormat="1" x14ac:dyDescent="0.2">
      <c r="A1022" s="157"/>
      <c r="X1022" s="93"/>
      <c r="Y1022" s="93"/>
      <c r="Z1022" s="93"/>
      <c r="AA1022" s="93"/>
      <c r="AB1022" s="93"/>
      <c r="AC1022" s="93"/>
      <c r="AD1022" s="93"/>
      <c r="AE1022" s="93"/>
      <c r="AF1022" s="93"/>
      <c r="AG1022" s="93"/>
      <c r="AH1022" s="93"/>
      <c r="AI1022" s="93"/>
      <c r="AJ1022" s="93"/>
      <c r="AK1022" s="93"/>
      <c r="AL1022" s="93"/>
      <c r="AM1022" s="93"/>
      <c r="AN1022" s="93"/>
      <c r="AO1022" s="93"/>
      <c r="AP1022" s="93"/>
      <c r="AQ1022" s="93"/>
      <c r="AR1022" s="93"/>
      <c r="AS1022" s="93"/>
      <c r="AT1022" s="93"/>
      <c r="AU1022" s="93"/>
      <c r="AV1022" s="93"/>
      <c r="AW1022" s="93"/>
      <c r="AX1022" s="93"/>
      <c r="AY1022" s="93"/>
      <c r="AZ1022" s="93"/>
      <c r="BA1022" s="93"/>
      <c r="BB1022" s="93"/>
      <c r="BC1022" s="93"/>
      <c r="BD1022" s="93"/>
      <c r="BE1022" s="93"/>
      <c r="BF1022" s="93"/>
      <c r="BG1022" s="93"/>
      <c r="BH1022" s="93"/>
      <c r="BI1022" s="93"/>
      <c r="BJ1022" s="93"/>
      <c r="BK1022" s="93"/>
      <c r="BL1022" s="93"/>
      <c r="BM1022" s="93"/>
      <c r="BN1022" s="93"/>
      <c r="BO1022" s="93"/>
      <c r="BP1022" s="93"/>
      <c r="BQ1022" s="93"/>
      <c r="BR1022" s="93"/>
      <c r="BS1022" s="93"/>
      <c r="BT1022" s="93"/>
      <c r="BU1022" s="93"/>
      <c r="BV1022" s="93"/>
      <c r="BW1022" s="93"/>
      <c r="BX1022" s="93"/>
      <c r="BY1022" s="93"/>
    </row>
    <row r="1023" spans="1:77" s="97" customFormat="1" x14ac:dyDescent="0.2">
      <c r="A1023" s="157"/>
      <c r="X1023" s="93"/>
      <c r="Y1023" s="93"/>
      <c r="Z1023" s="93"/>
      <c r="AA1023" s="93"/>
      <c r="AB1023" s="93"/>
      <c r="AC1023" s="93"/>
      <c r="AD1023" s="93"/>
      <c r="AE1023" s="93"/>
      <c r="AF1023" s="93"/>
      <c r="AG1023" s="93"/>
      <c r="AH1023" s="93"/>
      <c r="AI1023" s="93"/>
      <c r="AJ1023" s="93"/>
      <c r="AK1023" s="93"/>
      <c r="AL1023" s="93"/>
      <c r="AM1023" s="93"/>
      <c r="AN1023" s="93"/>
      <c r="AO1023" s="93"/>
      <c r="AP1023" s="93"/>
      <c r="AQ1023" s="93"/>
      <c r="AR1023" s="93"/>
      <c r="AS1023" s="93"/>
      <c r="AT1023" s="93"/>
      <c r="AU1023" s="93"/>
      <c r="AV1023" s="93"/>
      <c r="AW1023" s="93"/>
      <c r="AX1023" s="93"/>
      <c r="AY1023" s="93"/>
      <c r="AZ1023" s="93"/>
      <c r="BA1023" s="93"/>
      <c r="BB1023" s="93"/>
      <c r="BC1023" s="93"/>
      <c r="BD1023" s="93"/>
      <c r="BE1023" s="93"/>
      <c r="BF1023" s="93"/>
      <c r="BG1023" s="93"/>
      <c r="BH1023" s="93"/>
      <c r="BI1023" s="93"/>
      <c r="BJ1023" s="93"/>
      <c r="BK1023" s="93"/>
      <c r="BL1023" s="93"/>
      <c r="BM1023" s="93"/>
      <c r="BN1023" s="93"/>
      <c r="BO1023" s="93"/>
      <c r="BP1023" s="93"/>
      <c r="BQ1023" s="93"/>
      <c r="BR1023" s="93"/>
      <c r="BS1023" s="93"/>
      <c r="BT1023" s="93"/>
      <c r="BU1023" s="93"/>
      <c r="BV1023" s="93"/>
      <c r="BW1023" s="93"/>
      <c r="BX1023" s="93"/>
      <c r="BY1023" s="93"/>
    </row>
    <row r="1024" spans="1:77" s="97" customFormat="1" x14ac:dyDescent="0.2">
      <c r="A1024" s="157"/>
      <c r="X1024" s="93"/>
      <c r="Y1024" s="93"/>
      <c r="Z1024" s="93"/>
      <c r="AA1024" s="93"/>
      <c r="AB1024" s="93"/>
      <c r="AC1024" s="93"/>
      <c r="AD1024" s="93"/>
      <c r="AE1024" s="93"/>
      <c r="AF1024" s="93"/>
      <c r="AG1024" s="93"/>
      <c r="AH1024" s="93"/>
      <c r="AI1024" s="93"/>
      <c r="AJ1024" s="93"/>
      <c r="AK1024" s="93"/>
      <c r="AL1024" s="93"/>
      <c r="AM1024" s="93"/>
      <c r="AN1024" s="93"/>
      <c r="AO1024" s="93"/>
      <c r="AP1024" s="93"/>
      <c r="AQ1024" s="93"/>
      <c r="AR1024" s="93"/>
      <c r="AS1024" s="93"/>
      <c r="AT1024" s="93"/>
      <c r="AU1024" s="93"/>
      <c r="AV1024" s="93"/>
      <c r="AW1024" s="93"/>
      <c r="AX1024" s="93"/>
      <c r="AY1024" s="93"/>
      <c r="AZ1024" s="93"/>
      <c r="BA1024" s="93"/>
      <c r="BB1024" s="93"/>
      <c r="BC1024" s="93"/>
      <c r="BD1024" s="93"/>
      <c r="BE1024" s="93"/>
      <c r="BF1024" s="93"/>
      <c r="BG1024" s="93"/>
      <c r="BH1024" s="93"/>
      <c r="BI1024" s="93"/>
      <c r="BJ1024" s="93"/>
      <c r="BK1024" s="93"/>
      <c r="BL1024" s="93"/>
      <c r="BM1024" s="93"/>
      <c r="BN1024" s="93"/>
      <c r="BO1024" s="93"/>
      <c r="BP1024" s="93"/>
      <c r="BQ1024" s="93"/>
      <c r="BR1024" s="93"/>
      <c r="BS1024" s="93"/>
      <c r="BT1024" s="93"/>
      <c r="BU1024" s="93"/>
      <c r="BV1024" s="93"/>
      <c r="BW1024" s="93"/>
      <c r="BX1024" s="93"/>
      <c r="BY1024" s="93"/>
    </row>
    <row r="1025" spans="1:77" s="97" customFormat="1" x14ac:dyDescent="0.2">
      <c r="A1025" s="157"/>
      <c r="X1025" s="93"/>
      <c r="Y1025" s="93"/>
      <c r="Z1025" s="93"/>
      <c r="AA1025" s="93"/>
      <c r="AB1025" s="93"/>
      <c r="AC1025" s="93"/>
      <c r="AD1025" s="93"/>
      <c r="AE1025" s="93"/>
      <c r="AF1025" s="93"/>
      <c r="AG1025" s="93"/>
      <c r="AH1025" s="93"/>
      <c r="AI1025" s="93"/>
      <c r="AJ1025" s="93"/>
      <c r="AK1025" s="93"/>
      <c r="AL1025" s="93"/>
      <c r="AM1025" s="93"/>
      <c r="AN1025" s="93"/>
      <c r="AO1025" s="93"/>
      <c r="AP1025" s="93"/>
      <c r="AQ1025" s="93"/>
      <c r="AR1025" s="93"/>
      <c r="AS1025" s="93"/>
      <c r="AT1025" s="93"/>
      <c r="AU1025" s="93"/>
      <c r="AV1025" s="93"/>
      <c r="AW1025" s="93"/>
      <c r="AX1025" s="93"/>
      <c r="AY1025" s="93"/>
      <c r="AZ1025" s="93"/>
      <c r="BA1025" s="93"/>
      <c r="BB1025" s="93"/>
      <c r="BC1025" s="93"/>
      <c r="BD1025" s="93"/>
      <c r="BE1025" s="93"/>
      <c r="BF1025" s="93"/>
      <c r="BG1025" s="93"/>
      <c r="BH1025" s="93"/>
      <c r="BI1025" s="93"/>
      <c r="BJ1025" s="93"/>
      <c r="BK1025" s="93"/>
      <c r="BL1025" s="93"/>
      <c r="BM1025" s="93"/>
      <c r="BN1025" s="93"/>
      <c r="BO1025" s="93"/>
      <c r="BP1025" s="93"/>
      <c r="BQ1025" s="93"/>
      <c r="BR1025" s="93"/>
      <c r="BS1025" s="93"/>
      <c r="BT1025" s="93"/>
      <c r="BU1025" s="93"/>
      <c r="BV1025" s="93"/>
      <c r="BW1025" s="93"/>
      <c r="BX1025" s="93"/>
      <c r="BY1025" s="93"/>
    </row>
    <row r="1026" spans="1:77" s="97" customFormat="1" x14ac:dyDescent="0.2">
      <c r="A1026" s="157"/>
      <c r="X1026" s="93"/>
      <c r="Y1026" s="93"/>
      <c r="Z1026" s="93"/>
      <c r="AA1026" s="93"/>
      <c r="AB1026" s="93"/>
      <c r="AC1026" s="93"/>
      <c r="AD1026" s="93"/>
      <c r="AE1026" s="93"/>
      <c r="AF1026" s="93"/>
      <c r="AG1026" s="93"/>
      <c r="AH1026" s="93"/>
      <c r="AI1026" s="93"/>
      <c r="AJ1026" s="93"/>
      <c r="AK1026" s="93"/>
      <c r="AL1026" s="93"/>
      <c r="AM1026" s="93"/>
      <c r="AN1026" s="93"/>
      <c r="AO1026" s="93"/>
      <c r="AP1026" s="93"/>
      <c r="AQ1026" s="93"/>
      <c r="AR1026" s="93"/>
      <c r="AS1026" s="93"/>
      <c r="AT1026" s="93"/>
      <c r="AU1026" s="93"/>
      <c r="AV1026" s="93"/>
      <c r="AW1026" s="93"/>
      <c r="AX1026" s="93"/>
      <c r="AY1026" s="93"/>
      <c r="AZ1026" s="93"/>
      <c r="BA1026" s="93"/>
      <c r="BB1026" s="93"/>
      <c r="BC1026" s="93"/>
      <c r="BD1026" s="93"/>
      <c r="BE1026" s="93"/>
      <c r="BF1026" s="93"/>
      <c r="BG1026" s="93"/>
      <c r="BH1026" s="93"/>
      <c r="BI1026" s="93"/>
      <c r="BJ1026" s="93"/>
      <c r="BK1026" s="93"/>
      <c r="BL1026" s="93"/>
      <c r="BM1026" s="93"/>
      <c r="BN1026" s="93"/>
      <c r="BO1026" s="93"/>
      <c r="BP1026" s="93"/>
      <c r="BQ1026" s="93"/>
      <c r="BR1026" s="93"/>
      <c r="BS1026" s="93"/>
      <c r="BT1026" s="93"/>
      <c r="BU1026" s="93"/>
      <c r="BV1026" s="93"/>
      <c r="BW1026" s="93"/>
      <c r="BX1026" s="93"/>
      <c r="BY1026" s="93"/>
    </row>
    <row r="1027" spans="1:77" s="97" customFormat="1" x14ac:dyDescent="0.2">
      <c r="A1027" s="157"/>
      <c r="X1027" s="93"/>
      <c r="Y1027" s="93"/>
      <c r="Z1027" s="93"/>
      <c r="AA1027" s="93"/>
      <c r="AB1027" s="93"/>
      <c r="AC1027" s="93"/>
      <c r="AD1027" s="93"/>
      <c r="AE1027" s="93"/>
      <c r="AF1027" s="93"/>
      <c r="AG1027" s="93"/>
      <c r="AH1027" s="93"/>
      <c r="AI1027" s="93"/>
      <c r="AJ1027" s="93"/>
      <c r="AK1027" s="93"/>
      <c r="AL1027" s="93"/>
      <c r="AM1027" s="93"/>
      <c r="AN1027" s="93"/>
      <c r="AO1027" s="93"/>
      <c r="AP1027" s="93"/>
      <c r="AQ1027" s="93"/>
      <c r="AR1027" s="93"/>
      <c r="AS1027" s="93"/>
      <c r="AT1027" s="93"/>
      <c r="AU1027" s="93"/>
      <c r="AV1027" s="93"/>
      <c r="AW1027" s="93"/>
      <c r="AX1027" s="93"/>
      <c r="AY1027" s="93"/>
      <c r="AZ1027" s="93"/>
      <c r="BA1027" s="93"/>
      <c r="BB1027" s="93"/>
      <c r="BC1027" s="93"/>
      <c r="BD1027" s="93"/>
      <c r="BE1027" s="93"/>
      <c r="BF1027" s="93"/>
      <c r="BG1027" s="93"/>
      <c r="BH1027" s="93"/>
      <c r="BI1027" s="93"/>
      <c r="BJ1027" s="93"/>
      <c r="BK1027" s="93"/>
      <c r="BL1027" s="93"/>
      <c r="BM1027" s="93"/>
      <c r="BN1027" s="93"/>
      <c r="BO1027" s="93"/>
      <c r="BP1027" s="93"/>
      <c r="BQ1027" s="93"/>
      <c r="BR1027" s="93"/>
      <c r="BS1027" s="93"/>
      <c r="BT1027" s="93"/>
      <c r="BU1027" s="93"/>
      <c r="BV1027" s="93"/>
      <c r="BW1027" s="93"/>
      <c r="BX1027" s="93"/>
      <c r="BY1027" s="93"/>
    </row>
    <row r="1028" spans="1:77" s="97" customFormat="1" x14ac:dyDescent="0.2">
      <c r="A1028" s="157"/>
      <c r="X1028" s="93"/>
      <c r="Y1028" s="93"/>
      <c r="Z1028" s="93"/>
      <c r="AA1028" s="93"/>
      <c r="AB1028" s="93"/>
      <c r="AC1028" s="93"/>
      <c r="AD1028" s="93"/>
      <c r="AE1028" s="93"/>
      <c r="AF1028" s="93"/>
      <c r="AG1028" s="93"/>
      <c r="AH1028" s="93"/>
      <c r="AI1028" s="93"/>
      <c r="AJ1028" s="93"/>
      <c r="AK1028" s="93"/>
      <c r="AL1028" s="93"/>
      <c r="AM1028" s="93"/>
      <c r="AN1028" s="93"/>
      <c r="AO1028" s="93"/>
      <c r="AP1028" s="93"/>
      <c r="AQ1028" s="93"/>
      <c r="AR1028" s="93"/>
      <c r="AS1028" s="93"/>
      <c r="AT1028" s="93"/>
      <c r="AU1028" s="93"/>
      <c r="AV1028" s="93"/>
      <c r="AW1028" s="93"/>
      <c r="AX1028" s="93"/>
      <c r="AY1028" s="93"/>
      <c r="AZ1028" s="93"/>
      <c r="BA1028" s="93"/>
      <c r="BB1028" s="93"/>
      <c r="BC1028" s="93"/>
      <c r="BD1028" s="93"/>
      <c r="BE1028" s="93"/>
      <c r="BF1028" s="93"/>
      <c r="BG1028" s="93"/>
      <c r="BH1028" s="93"/>
      <c r="BI1028" s="93"/>
      <c r="BJ1028" s="93"/>
      <c r="BK1028" s="93"/>
      <c r="BL1028" s="93"/>
      <c r="BM1028" s="93"/>
      <c r="BN1028" s="93"/>
      <c r="BO1028" s="93"/>
      <c r="BP1028" s="93"/>
      <c r="BQ1028" s="93"/>
      <c r="BR1028" s="93"/>
      <c r="BS1028" s="93"/>
      <c r="BT1028" s="93"/>
      <c r="BU1028" s="93"/>
      <c r="BV1028" s="93"/>
      <c r="BW1028" s="93"/>
      <c r="BX1028" s="93"/>
      <c r="BY1028" s="93"/>
    </row>
    <row r="1029" spans="1:77" s="97" customFormat="1" x14ac:dyDescent="0.2">
      <c r="A1029" s="157"/>
      <c r="X1029" s="93"/>
      <c r="Y1029" s="93"/>
      <c r="Z1029" s="93"/>
      <c r="AA1029" s="93"/>
      <c r="AB1029" s="93"/>
      <c r="AC1029" s="93"/>
      <c r="AD1029" s="93"/>
      <c r="AE1029" s="93"/>
      <c r="AF1029" s="93"/>
      <c r="AG1029" s="93"/>
      <c r="AH1029" s="93"/>
      <c r="AI1029" s="93"/>
      <c r="AJ1029" s="93"/>
      <c r="AK1029" s="93"/>
      <c r="AL1029" s="93"/>
      <c r="AM1029" s="93"/>
      <c r="AN1029" s="93"/>
      <c r="AO1029" s="93"/>
      <c r="AP1029" s="93"/>
      <c r="AQ1029" s="93"/>
      <c r="AR1029" s="93"/>
      <c r="AS1029" s="93"/>
      <c r="AT1029" s="93"/>
      <c r="AU1029" s="93"/>
      <c r="AV1029" s="93"/>
      <c r="AW1029" s="93"/>
      <c r="AX1029" s="93"/>
      <c r="AY1029" s="93"/>
      <c r="AZ1029" s="93"/>
      <c r="BA1029" s="93"/>
      <c r="BB1029" s="93"/>
      <c r="BC1029" s="93"/>
      <c r="BD1029" s="93"/>
      <c r="BE1029" s="93"/>
      <c r="BF1029" s="93"/>
      <c r="BG1029" s="93"/>
      <c r="BH1029" s="93"/>
      <c r="BI1029" s="93"/>
      <c r="BJ1029" s="93"/>
      <c r="BK1029" s="93"/>
      <c r="BL1029" s="93"/>
      <c r="BM1029" s="93"/>
      <c r="BN1029" s="93"/>
      <c r="BO1029" s="93"/>
      <c r="BP1029" s="93"/>
      <c r="BQ1029" s="93"/>
      <c r="BR1029" s="93"/>
      <c r="BS1029" s="93"/>
      <c r="BT1029" s="93"/>
      <c r="BU1029" s="93"/>
      <c r="BV1029" s="93"/>
      <c r="BW1029" s="93"/>
      <c r="BX1029" s="93"/>
      <c r="BY1029" s="93"/>
    </row>
    <row r="1030" spans="1:77" s="97" customFormat="1" x14ac:dyDescent="0.2">
      <c r="A1030" s="157"/>
      <c r="X1030" s="93"/>
      <c r="Y1030" s="93"/>
      <c r="Z1030" s="93"/>
      <c r="AA1030" s="93"/>
      <c r="AB1030" s="93"/>
      <c r="AC1030" s="93"/>
      <c r="AD1030" s="93"/>
      <c r="AE1030" s="93"/>
      <c r="AF1030" s="93"/>
      <c r="AG1030" s="93"/>
      <c r="AH1030" s="93"/>
      <c r="AI1030" s="93"/>
      <c r="AJ1030" s="93"/>
      <c r="AK1030" s="93"/>
      <c r="AL1030" s="93"/>
      <c r="AM1030" s="93"/>
      <c r="AN1030" s="93"/>
      <c r="AO1030" s="93"/>
      <c r="AP1030" s="93"/>
      <c r="AQ1030" s="93"/>
      <c r="AR1030" s="93"/>
      <c r="AS1030" s="93"/>
      <c r="AT1030" s="93"/>
      <c r="AU1030" s="93"/>
      <c r="AV1030" s="93"/>
      <c r="AW1030" s="93"/>
      <c r="AX1030" s="93"/>
      <c r="AY1030" s="93"/>
      <c r="AZ1030" s="93"/>
      <c r="BA1030" s="93"/>
      <c r="BB1030" s="93"/>
      <c r="BC1030" s="93"/>
      <c r="BD1030" s="93"/>
      <c r="BE1030" s="93"/>
      <c r="BF1030" s="93"/>
      <c r="BG1030" s="93"/>
      <c r="BH1030" s="93"/>
      <c r="BI1030" s="93"/>
      <c r="BJ1030" s="93"/>
      <c r="BK1030" s="93"/>
      <c r="BL1030" s="93"/>
      <c r="BM1030" s="93"/>
      <c r="BN1030" s="93"/>
      <c r="BO1030" s="93"/>
      <c r="BP1030" s="93"/>
      <c r="BQ1030" s="93"/>
      <c r="BR1030" s="93"/>
      <c r="BS1030" s="93"/>
      <c r="BT1030" s="93"/>
      <c r="BU1030" s="93"/>
      <c r="BV1030" s="93"/>
      <c r="BW1030" s="93"/>
      <c r="BX1030" s="93"/>
      <c r="BY1030" s="93"/>
    </row>
    <row r="1031" spans="1:77" s="97" customFormat="1" x14ac:dyDescent="0.2">
      <c r="A1031" s="157"/>
      <c r="X1031" s="93"/>
      <c r="Y1031" s="93"/>
      <c r="Z1031" s="93"/>
      <c r="AA1031" s="93"/>
      <c r="AB1031" s="93"/>
      <c r="AC1031" s="93"/>
      <c r="AD1031" s="93"/>
      <c r="AE1031" s="93"/>
      <c r="AF1031" s="93"/>
      <c r="AG1031" s="93"/>
      <c r="AH1031" s="93"/>
      <c r="AI1031" s="93"/>
      <c r="AJ1031" s="93"/>
      <c r="AK1031" s="93"/>
      <c r="AL1031" s="93"/>
      <c r="AM1031" s="93"/>
      <c r="AN1031" s="93"/>
      <c r="AO1031" s="93"/>
      <c r="AP1031" s="93"/>
      <c r="AQ1031" s="93"/>
      <c r="AR1031" s="93"/>
      <c r="AS1031" s="93"/>
      <c r="AT1031" s="93"/>
      <c r="AU1031" s="93"/>
      <c r="AV1031" s="93"/>
      <c r="AW1031" s="93"/>
      <c r="AX1031" s="93"/>
      <c r="AY1031" s="93"/>
      <c r="AZ1031" s="93"/>
      <c r="BA1031" s="93"/>
      <c r="BB1031" s="93"/>
      <c r="BC1031" s="93"/>
      <c r="BD1031" s="93"/>
      <c r="BE1031" s="93"/>
      <c r="BF1031" s="93"/>
      <c r="BG1031" s="93"/>
      <c r="BH1031" s="93"/>
      <c r="BI1031" s="93"/>
      <c r="BJ1031" s="93"/>
      <c r="BK1031" s="93"/>
      <c r="BL1031" s="93"/>
      <c r="BM1031" s="93"/>
      <c r="BN1031" s="93"/>
      <c r="BO1031" s="93"/>
      <c r="BP1031" s="93"/>
      <c r="BQ1031" s="93"/>
      <c r="BR1031" s="93"/>
      <c r="BS1031" s="93"/>
      <c r="BT1031" s="93"/>
      <c r="BU1031" s="93"/>
      <c r="BV1031" s="93"/>
      <c r="BW1031" s="93"/>
      <c r="BX1031" s="93"/>
      <c r="BY1031" s="93"/>
    </row>
    <row r="1032" spans="1:77" s="97" customFormat="1" x14ac:dyDescent="0.2">
      <c r="A1032" s="157"/>
      <c r="X1032" s="93"/>
      <c r="Y1032" s="93"/>
      <c r="Z1032" s="93"/>
      <c r="AA1032" s="93"/>
      <c r="AB1032" s="93"/>
      <c r="AC1032" s="93"/>
      <c r="AD1032" s="93"/>
      <c r="AE1032" s="93"/>
      <c r="AF1032" s="93"/>
      <c r="AG1032" s="93"/>
      <c r="AH1032" s="93"/>
      <c r="AI1032" s="93"/>
      <c r="AJ1032" s="93"/>
      <c r="AK1032" s="93"/>
      <c r="AL1032" s="93"/>
      <c r="AM1032" s="93"/>
      <c r="AN1032" s="93"/>
      <c r="AO1032" s="93"/>
      <c r="AP1032" s="93"/>
      <c r="AQ1032" s="93"/>
      <c r="AR1032" s="93"/>
      <c r="AS1032" s="93"/>
      <c r="AT1032" s="93"/>
      <c r="AU1032" s="93"/>
      <c r="AV1032" s="93"/>
      <c r="AW1032" s="93"/>
      <c r="AX1032" s="93"/>
      <c r="AY1032" s="93"/>
      <c r="AZ1032" s="93"/>
      <c r="BA1032" s="93"/>
      <c r="BB1032" s="93"/>
      <c r="BC1032" s="93"/>
      <c r="BD1032" s="93"/>
      <c r="BE1032" s="93"/>
      <c r="BF1032" s="93"/>
      <c r="BG1032" s="93"/>
      <c r="BH1032" s="93"/>
      <c r="BI1032" s="93"/>
      <c r="BJ1032" s="93"/>
      <c r="BK1032" s="93"/>
      <c r="BL1032" s="93"/>
      <c r="BM1032" s="93"/>
      <c r="BN1032" s="93"/>
      <c r="BO1032" s="93"/>
      <c r="BP1032" s="93"/>
      <c r="BQ1032" s="93"/>
      <c r="BR1032" s="93"/>
      <c r="BS1032" s="93"/>
      <c r="BT1032" s="93"/>
      <c r="BU1032" s="93"/>
      <c r="BV1032" s="93"/>
      <c r="BW1032" s="93"/>
      <c r="BX1032" s="93"/>
      <c r="BY1032" s="93"/>
    </row>
    <row r="1033" spans="1:77" s="97" customFormat="1" x14ac:dyDescent="0.2">
      <c r="A1033" s="157"/>
      <c r="X1033" s="93"/>
      <c r="Y1033" s="93"/>
      <c r="Z1033" s="93"/>
      <c r="AA1033" s="93"/>
      <c r="AB1033" s="93"/>
      <c r="AC1033" s="93"/>
      <c r="AD1033" s="93"/>
      <c r="AE1033" s="93"/>
      <c r="AF1033" s="93"/>
      <c r="AG1033" s="93"/>
      <c r="AH1033" s="93"/>
      <c r="AI1033" s="93"/>
      <c r="AJ1033" s="93"/>
      <c r="AK1033" s="93"/>
      <c r="AL1033" s="93"/>
      <c r="AM1033" s="93"/>
      <c r="AN1033" s="93"/>
      <c r="AO1033" s="93"/>
      <c r="AP1033" s="93"/>
      <c r="AQ1033" s="93"/>
      <c r="AR1033" s="93"/>
      <c r="AS1033" s="93"/>
      <c r="AT1033" s="93"/>
      <c r="AU1033" s="93"/>
      <c r="AV1033" s="93"/>
      <c r="AW1033" s="93"/>
      <c r="AX1033" s="93"/>
      <c r="AY1033" s="93"/>
      <c r="AZ1033" s="93"/>
      <c r="BA1033" s="93"/>
      <c r="BB1033" s="93"/>
      <c r="BC1033" s="93"/>
      <c r="BD1033" s="93"/>
      <c r="BE1033" s="93"/>
      <c r="BF1033" s="93"/>
      <c r="BG1033" s="93"/>
      <c r="BH1033" s="93"/>
      <c r="BI1033" s="93"/>
      <c r="BJ1033" s="93"/>
      <c r="BK1033" s="93"/>
      <c r="BL1033" s="93"/>
      <c r="BM1033" s="93"/>
      <c r="BN1033" s="93"/>
      <c r="BO1033" s="93"/>
      <c r="BP1033" s="93"/>
      <c r="BQ1033" s="93"/>
      <c r="BR1033" s="93"/>
      <c r="BS1033" s="93"/>
      <c r="BT1033" s="93"/>
      <c r="BU1033" s="93"/>
      <c r="BV1033" s="93"/>
      <c r="BW1033" s="93"/>
      <c r="BX1033" s="93"/>
      <c r="BY1033" s="93"/>
    </row>
    <row r="1034" spans="1:77" s="97" customFormat="1" x14ac:dyDescent="0.2">
      <c r="A1034" s="157"/>
      <c r="X1034" s="93"/>
      <c r="Y1034" s="93"/>
      <c r="Z1034" s="93"/>
      <c r="AA1034" s="93"/>
      <c r="AB1034" s="93"/>
      <c r="AC1034" s="93"/>
      <c r="AD1034" s="93"/>
      <c r="AE1034" s="93"/>
      <c r="AF1034" s="93"/>
      <c r="AG1034" s="93"/>
      <c r="AH1034" s="93"/>
      <c r="AI1034" s="93"/>
      <c r="AJ1034" s="93"/>
      <c r="AK1034" s="93"/>
      <c r="AL1034" s="93"/>
      <c r="AM1034" s="93"/>
      <c r="AN1034" s="93"/>
      <c r="AO1034" s="93"/>
      <c r="AP1034" s="93"/>
      <c r="AQ1034" s="93"/>
      <c r="AR1034" s="93"/>
      <c r="AS1034" s="93"/>
      <c r="AT1034" s="93"/>
      <c r="AU1034" s="93"/>
      <c r="AV1034" s="93"/>
      <c r="AW1034" s="93"/>
      <c r="AX1034" s="93"/>
      <c r="AY1034" s="93"/>
      <c r="AZ1034" s="93"/>
      <c r="BA1034" s="93"/>
      <c r="BB1034" s="93"/>
      <c r="BC1034" s="93"/>
      <c r="BD1034" s="93"/>
      <c r="BE1034" s="93"/>
      <c r="BF1034" s="93"/>
      <c r="BG1034" s="93"/>
      <c r="BH1034" s="93"/>
      <c r="BI1034" s="93"/>
      <c r="BJ1034" s="93"/>
      <c r="BK1034" s="93"/>
      <c r="BL1034" s="93"/>
      <c r="BM1034" s="93"/>
      <c r="BN1034" s="93"/>
      <c r="BO1034" s="93"/>
      <c r="BP1034" s="93"/>
      <c r="BQ1034" s="93"/>
      <c r="BR1034" s="93"/>
      <c r="BS1034" s="93"/>
      <c r="BT1034" s="93"/>
      <c r="BU1034" s="93"/>
      <c r="BV1034" s="93"/>
      <c r="BW1034" s="93"/>
      <c r="BX1034" s="93"/>
      <c r="BY1034" s="93"/>
    </row>
    <row r="1035" spans="1:77" s="97" customFormat="1" x14ac:dyDescent="0.2">
      <c r="A1035" s="157"/>
      <c r="X1035" s="93"/>
      <c r="Y1035" s="93"/>
      <c r="Z1035" s="93"/>
      <c r="AA1035" s="93"/>
      <c r="AB1035" s="93"/>
      <c r="AC1035" s="93"/>
      <c r="AD1035" s="93"/>
      <c r="AE1035" s="93"/>
      <c r="AF1035" s="93"/>
      <c r="AG1035" s="93"/>
      <c r="AH1035" s="93"/>
      <c r="AI1035" s="93"/>
      <c r="AJ1035" s="93"/>
      <c r="AK1035" s="93"/>
      <c r="AL1035" s="93"/>
      <c r="AM1035" s="93"/>
      <c r="AN1035" s="93"/>
      <c r="AO1035" s="93"/>
      <c r="AP1035" s="93"/>
      <c r="AQ1035" s="93"/>
      <c r="AR1035" s="93"/>
      <c r="AS1035" s="93"/>
      <c r="AT1035" s="93"/>
      <c r="AU1035" s="93"/>
      <c r="AV1035" s="93"/>
      <c r="AW1035" s="93"/>
      <c r="AX1035" s="93"/>
      <c r="AY1035" s="93"/>
      <c r="AZ1035" s="93"/>
      <c r="BA1035" s="93"/>
      <c r="BB1035" s="93"/>
      <c r="BC1035" s="93"/>
      <c r="BD1035" s="93"/>
      <c r="BE1035" s="93"/>
      <c r="BF1035" s="93"/>
      <c r="BG1035" s="93"/>
      <c r="BH1035" s="93"/>
      <c r="BI1035" s="93"/>
      <c r="BJ1035" s="93"/>
      <c r="BK1035" s="93"/>
      <c r="BL1035" s="93"/>
      <c r="BM1035" s="93"/>
      <c r="BN1035" s="93"/>
      <c r="BO1035" s="93"/>
      <c r="BP1035" s="93"/>
      <c r="BQ1035" s="93"/>
      <c r="BR1035" s="93"/>
      <c r="BS1035" s="93"/>
      <c r="BT1035" s="93"/>
      <c r="BU1035" s="93"/>
      <c r="BV1035" s="93"/>
      <c r="BW1035" s="93"/>
      <c r="BX1035" s="93"/>
      <c r="BY1035" s="93"/>
    </row>
    <row r="1036" spans="1:77" s="97" customFormat="1" x14ac:dyDescent="0.2">
      <c r="A1036" s="157"/>
      <c r="X1036" s="93"/>
      <c r="Y1036" s="93"/>
      <c r="Z1036" s="93"/>
      <c r="AA1036" s="93"/>
      <c r="AB1036" s="93"/>
      <c r="AC1036" s="93"/>
      <c r="AD1036" s="93"/>
      <c r="AE1036" s="93"/>
      <c r="AF1036" s="93"/>
      <c r="AG1036" s="93"/>
      <c r="AH1036" s="93"/>
      <c r="AI1036" s="93"/>
      <c r="AJ1036" s="93"/>
      <c r="AK1036" s="93"/>
      <c r="AL1036" s="93"/>
      <c r="AM1036" s="93"/>
      <c r="AN1036" s="93"/>
      <c r="AO1036" s="93"/>
      <c r="AP1036" s="93"/>
      <c r="AQ1036" s="93"/>
      <c r="AR1036" s="93"/>
      <c r="AS1036" s="93"/>
      <c r="AT1036" s="93"/>
      <c r="AU1036" s="93"/>
      <c r="AV1036" s="93"/>
      <c r="AW1036" s="93"/>
      <c r="AX1036" s="93"/>
      <c r="AY1036" s="93"/>
      <c r="AZ1036" s="93"/>
      <c r="BA1036" s="93"/>
      <c r="BB1036" s="93"/>
      <c r="BC1036" s="93"/>
      <c r="BD1036" s="93"/>
      <c r="BE1036" s="93"/>
      <c r="BF1036" s="93"/>
      <c r="BG1036" s="93"/>
      <c r="BH1036" s="93"/>
      <c r="BI1036" s="93"/>
      <c r="BJ1036" s="93"/>
      <c r="BK1036" s="93"/>
      <c r="BL1036" s="93"/>
      <c r="BM1036" s="93"/>
      <c r="BN1036" s="93"/>
      <c r="BO1036" s="93"/>
      <c r="BP1036" s="93"/>
      <c r="BQ1036" s="93"/>
      <c r="BR1036" s="93"/>
      <c r="BS1036" s="93"/>
      <c r="BT1036" s="93"/>
      <c r="BU1036" s="93"/>
      <c r="BV1036" s="93"/>
      <c r="BW1036" s="93"/>
      <c r="BX1036" s="93"/>
      <c r="BY1036" s="93"/>
    </row>
    <row r="1037" spans="1:77" s="97" customFormat="1" x14ac:dyDescent="0.2">
      <c r="A1037" s="157"/>
      <c r="X1037" s="93"/>
      <c r="Y1037" s="93"/>
      <c r="Z1037" s="93"/>
      <c r="AA1037" s="93"/>
      <c r="AB1037" s="93"/>
      <c r="AC1037" s="93"/>
      <c r="AD1037" s="93"/>
      <c r="AE1037" s="93"/>
      <c r="AF1037" s="93"/>
      <c r="AG1037" s="93"/>
      <c r="AH1037" s="93"/>
      <c r="AI1037" s="93"/>
      <c r="AJ1037" s="93"/>
      <c r="AK1037" s="93"/>
      <c r="AL1037" s="93"/>
      <c r="AM1037" s="93"/>
      <c r="AN1037" s="93"/>
      <c r="AO1037" s="93"/>
      <c r="AP1037" s="93"/>
      <c r="AQ1037" s="93"/>
      <c r="AR1037" s="93"/>
      <c r="AS1037" s="93"/>
      <c r="AT1037" s="93"/>
      <c r="AU1037" s="93"/>
      <c r="AV1037" s="93"/>
      <c r="AW1037" s="93"/>
      <c r="AX1037" s="93"/>
      <c r="AY1037" s="93"/>
      <c r="AZ1037" s="93"/>
      <c r="BA1037" s="93"/>
      <c r="BB1037" s="93"/>
      <c r="BC1037" s="93"/>
      <c r="BD1037" s="93"/>
      <c r="BE1037" s="93"/>
      <c r="BF1037" s="93"/>
      <c r="BG1037" s="93"/>
      <c r="BH1037" s="93"/>
      <c r="BI1037" s="93"/>
      <c r="BJ1037" s="93"/>
      <c r="BK1037" s="93"/>
      <c r="BL1037" s="93"/>
      <c r="BM1037" s="93"/>
      <c r="BN1037" s="93"/>
      <c r="BO1037" s="93"/>
      <c r="BP1037" s="93"/>
      <c r="BQ1037" s="93"/>
      <c r="BR1037" s="93"/>
      <c r="BS1037" s="93"/>
      <c r="BT1037" s="93"/>
      <c r="BU1037" s="93"/>
      <c r="BV1037" s="93"/>
      <c r="BW1037" s="93"/>
      <c r="BX1037" s="93"/>
      <c r="BY1037" s="93"/>
    </row>
    <row r="1038" spans="1:77" s="97" customFormat="1" x14ac:dyDescent="0.2">
      <c r="A1038" s="157"/>
      <c r="X1038" s="93"/>
      <c r="Y1038" s="93"/>
      <c r="Z1038" s="93"/>
      <c r="AA1038" s="93"/>
      <c r="AB1038" s="93"/>
      <c r="AC1038" s="93"/>
      <c r="AD1038" s="93"/>
      <c r="AE1038" s="93"/>
      <c r="AF1038" s="93"/>
      <c r="AG1038" s="93"/>
      <c r="AH1038" s="93"/>
      <c r="AI1038" s="93"/>
      <c r="AJ1038" s="93"/>
      <c r="AK1038" s="93"/>
      <c r="AL1038" s="93"/>
      <c r="AM1038" s="93"/>
      <c r="AN1038" s="93"/>
      <c r="AO1038" s="93"/>
      <c r="AP1038" s="93"/>
      <c r="AQ1038" s="93"/>
      <c r="AR1038" s="93"/>
      <c r="AS1038" s="93"/>
      <c r="AT1038" s="93"/>
      <c r="AU1038" s="93"/>
      <c r="AV1038" s="93"/>
      <c r="AW1038" s="93"/>
      <c r="AX1038" s="93"/>
      <c r="AY1038" s="93"/>
      <c r="AZ1038" s="93"/>
      <c r="BA1038" s="93"/>
      <c r="BB1038" s="93"/>
      <c r="BC1038" s="93"/>
      <c r="BD1038" s="93"/>
      <c r="BE1038" s="93"/>
      <c r="BF1038" s="93"/>
      <c r="BG1038" s="93"/>
      <c r="BH1038" s="93"/>
      <c r="BI1038" s="93"/>
      <c r="BJ1038" s="93"/>
      <c r="BK1038" s="93"/>
      <c r="BL1038" s="93"/>
      <c r="BM1038" s="93"/>
      <c r="BN1038" s="93"/>
      <c r="BO1038" s="93"/>
      <c r="BP1038" s="93"/>
      <c r="BQ1038" s="93"/>
      <c r="BR1038" s="93"/>
      <c r="BS1038" s="93"/>
      <c r="BT1038" s="93"/>
      <c r="BU1038" s="93"/>
      <c r="BV1038" s="93"/>
      <c r="BW1038" s="93"/>
      <c r="BX1038" s="93"/>
      <c r="BY1038" s="93"/>
    </row>
    <row r="1039" spans="1:77" s="97" customFormat="1" x14ac:dyDescent="0.2">
      <c r="A1039" s="157"/>
      <c r="X1039" s="93"/>
      <c r="Y1039" s="93"/>
      <c r="Z1039" s="93"/>
      <c r="AA1039" s="93"/>
      <c r="AB1039" s="93"/>
      <c r="AC1039" s="93"/>
      <c r="AD1039" s="93"/>
      <c r="AE1039" s="93"/>
      <c r="AF1039" s="93"/>
      <c r="AG1039" s="93"/>
      <c r="AH1039" s="93"/>
      <c r="AI1039" s="93"/>
      <c r="AJ1039" s="93"/>
      <c r="AK1039" s="93"/>
      <c r="AL1039" s="93"/>
      <c r="AM1039" s="93"/>
      <c r="AN1039" s="93"/>
      <c r="AO1039" s="93"/>
      <c r="AP1039" s="93"/>
      <c r="AQ1039" s="93"/>
      <c r="AR1039" s="93"/>
      <c r="AS1039" s="93"/>
      <c r="AT1039" s="93"/>
      <c r="AU1039" s="93"/>
      <c r="AV1039" s="93"/>
      <c r="AW1039" s="93"/>
      <c r="AX1039" s="93"/>
      <c r="AY1039" s="93"/>
      <c r="AZ1039" s="93"/>
      <c r="BA1039" s="93"/>
      <c r="BB1039" s="93"/>
      <c r="BC1039" s="93"/>
      <c r="BD1039" s="93"/>
      <c r="BE1039" s="93"/>
      <c r="BF1039" s="93"/>
      <c r="BG1039" s="93"/>
      <c r="BH1039" s="93"/>
      <c r="BI1039" s="93"/>
      <c r="BJ1039" s="93"/>
      <c r="BK1039" s="93"/>
      <c r="BL1039" s="93"/>
      <c r="BM1039" s="93"/>
      <c r="BN1039" s="93"/>
      <c r="BO1039" s="93"/>
      <c r="BP1039" s="93"/>
      <c r="BQ1039" s="93"/>
      <c r="BR1039" s="93"/>
      <c r="BS1039" s="93"/>
      <c r="BT1039" s="93"/>
      <c r="BU1039" s="93"/>
      <c r="BV1039" s="93"/>
      <c r="BW1039" s="93"/>
      <c r="BX1039" s="93"/>
      <c r="BY1039" s="93"/>
    </row>
    <row r="1040" spans="1:77" s="97" customFormat="1" x14ac:dyDescent="0.2">
      <c r="A1040" s="157"/>
      <c r="X1040" s="93"/>
      <c r="Y1040" s="93"/>
      <c r="Z1040" s="93"/>
      <c r="AA1040" s="93"/>
      <c r="AB1040" s="93"/>
      <c r="AC1040" s="93"/>
      <c r="AD1040" s="93"/>
      <c r="AE1040" s="93"/>
      <c r="AF1040" s="93"/>
      <c r="AG1040" s="93"/>
      <c r="AH1040" s="93"/>
      <c r="AI1040" s="93"/>
      <c r="AJ1040" s="93"/>
      <c r="AK1040" s="93"/>
      <c r="AL1040" s="93"/>
      <c r="AM1040" s="93"/>
      <c r="AN1040" s="93"/>
      <c r="AO1040" s="93"/>
      <c r="AP1040" s="93"/>
      <c r="AQ1040" s="93"/>
      <c r="AR1040" s="93"/>
      <c r="AS1040" s="93"/>
      <c r="AT1040" s="93"/>
      <c r="AU1040" s="93"/>
      <c r="AV1040" s="93"/>
      <c r="AW1040" s="93"/>
      <c r="AX1040" s="93"/>
      <c r="AY1040" s="93"/>
      <c r="AZ1040" s="93"/>
      <c r="BA1040" s="93"/>
      <c r="BB1040" s="93"/>
      <c r="BC1040" s="93"/>
      <c r="BD1040" s="93"/>
      <c r="BE1040" s="93"/>
      <c r="BF1040" s="93"/>
      <c r="BG1040" s="93"/>
      <c r="BH1040" s="93"/>
      <c r="BI1040" s="93"/>
      <c r="BJ1040" s="93"/>
      <c r="BK1040" s="93"/>
      <c r="BL1040" s="93"/>
      <c r="BM1040" s="93"/>
      <c r="BN1040" s="93"/>
      <c r="BO1040" s="93"/>
      <c r="BP1040" s="93"/>
      <c r="BQ1040" s="93"/>
      <c r="BR1040" s="93"/>
      <c r="BS1040" s="93"/>
      <c r="BT1040" s="93"/>
      <c r="BU1040" s="93"/>
      <c r="BV1040" s="93"/>
      <c r="BW1040" s="93"/>
      <c r="BX1040" s="93"/>
      <c r="BY1040" s="93"/>
    </row>
    <row r="1041" spans="1:77" s="97" customFormat="1" x14ac:dyDescent="0.2">
      <c r="A1041" s="157"/>
      <c r="X1041" s="93"/>
      <c r="Y1041" s="93"/>
      <c r="Z1041" s="93"/>
      <c r="AA1041" s="93"/>
      <c r="AB1041" s="93"/>
      <c r="AC1041" s="93"/>
      <c r="AD1041" s="93"/>
      <c r="AE1041" s="93"/>
      <c r="AF1041" s="93"/>
      <c r="AG1041" s="93"/>
      <c r="AH1041" s="93"/>
      <c r="AI1041" s="93"/>
      <c r="AJ1041" s="93"/>
      <c r="AK1041" s="93"/>
      <c r="AL1041" s="93"/>
      <c r="AM1041" s="93"/>
      <c r="AN1041" s="93"/>
      <c r="AO1041" s="93"/>
      <c r="AP1041" s="93"/>
      <c r="AQ1041" s="93"/>
      <c r="AR1041" s="93"/>
      <c r="AS1041" s="93"/>
      <c r="AT1041" s="93"/>
      <c r="AU1041" s="93"/>
      <c r="AV1041" s="93"/>
      <c r="AW1041" s="93"/>
      <c r="AX1041" s="93"/>
      <c r="AY1041" s="93"/>
      <c r="AZ1041" s="93"/>
      <c r="BA1041" s="93"/>
      <c r="BB1041" s="93"/>
      <c r="BC1041" s="93"/>
      <c r="BD1041" s="93"/>
      <c r="BE1041" s="93"/>
      <c r="BF1041" s="93"/>
      <c r="BG1041" s="93"/>
      <c r="BH1041" s="93"/>
      <c r="BI1041" s="93"/>
      <c r="BJ1041" s="93"/>
      <c r="BK1041" s="93"/>
      <c r="BL1041" s="93"/>
      <c r="BM1041" s="93"/>
      <c r="BN1041" s="93"/>
      <c r="BO1041" s="93"/>
      <c r="BP1041" s="93"/>
      <c r="BQ1041" s="93"/>
      <c r="BR1041" s="93"/>
      <c r="BS1041" s="93"/>
      <c r="BT1041" s="93"/>
      <c r="BU1041" s="93"/>
      <c r="BV1041" s="93"/>
      <c r="BW1041" s="93"/>
      <c r="BX1041" s="93"/>
      <c r="BY1041" s="93"/>
    </row>
    <row r="1042" spans="1:77" s="97" customFormat="1" x14ac:dyDescent="0.2">
      <c r="A1042" s="157"/>
      <c r="X1042" s="93"/>
      <c r="Y1042" s="93"/>
      <c r="Z1042" s="93"/>
      <c r="AA1042" s="93"/>
      <c r="AB1042" s="93"/>
      <c r="AC1042" s="93"/>
      <c r="AD1042" s="93"/>
      <c r="AE1042" s="93"/>
      <c r="AF1042" s="93"/>
      <c r="AG1042" s="93"/>
      <c r="AH1042" s="93"/>
      <c r="AI1042" s="93"/>
      <c r="AJ1042" s="93"/>
      <c r="AK1042" s="93"/>
      <c r="AL1042" s="93"/>
      <c r="AM1042" s="93"/>
      <c r="AN1042" s="93"/>
      <c r="AO1042" s="93"/>
      <c r="AP1042" s="93"/>
      <c r="AQ1042" s="93"/>
      <c r="AR1042" s="93"/>
      <c r="AS1042" s="93"/>
      <c r="AT1042" s="93"/>
      <c r="AU1042" s="93"/>
      <c r="AV1042" s="93"/>
      <c r="AW1042" s="93"/>
      <c r="AX1042" s="93"/>
      <c r="AY1042" s="93"/>
      <c r="AZ1042" s="93"/>
      <c r="BA1042" s="93"/>
      <c r="BB1042" s="93"/>
      <c r="BC1042" s="93"/>
      <c r="BD1042" s="93"/>
      <c r="BE1042" s="93"/>
      <c r="BF1042" s="93"/>
      <c r="BG1042" s="93"/>
      <c r="BH1042" s="93"/>
      <c r="BI1042" s="93"/>
      <c r="BJ1042" s="93"/>
      <c r="BK1042" s="93"/>
      <c r="BL1042" s="93"/>
      <c r="BM1042" s="93"/>
      <c r="BN1042" s="93"/>
      <c r="BO1042" s="93"/>
      <c r="BP1042" s="93"/>
      <c r="BQ1042" s="93"/>
      <c r="BR1042" s="93"/>
      <c r="BS1042" s="93"/>
      <c r="BT1042" s="93"/>
      <c r="BU1042" s="93"/>
      <c r="BV1042" s="93"/>
      <c r="BW1042" s="93"/>
      <c r="BX1042" s="93"/>
      <c r="BY1042" s="93"/>
    </row>
    <row r="1043" spans="1:77" s="97" customFormat="1" x14ac:dyDescent="0.2">
      <c r="A1043" s="157"/>
      <c r="X1043" s="93"/>
      <c r="Y1043" s="93"/>
      <c r="Z1043" s="93"/>
      <c r="AA1043" s="93"/>
      <c r="AB1043" s="93"/>
      <c r="AC1043" s="93"/>
      <c r="AD1043" s="93"/>
      <c r="AE1043" s="93"/>
      <c r="AF1043" s="93"/>
      <c r="AG1043" s="93"/>
      <c r="AH1043" s="93"/>
      <c r="AI1043" s="93"/>
      <c r="AJ1043" s="93"/>
      <c r="AK1043" s="93"/>
      <c r="AL1043" s="93"/>
      <c r="AM1043" s="93"/>
      <c r="AN1043" s="93"/>
      <c r="AO1043" s="93"/>
      <c r="AP1043" s="93"/>
      <c r="AQ1043" s="93"/>
      <c r="AR1043" s="93"/>
      <c r="AS1043" s="93"/>
      <c r="AT1043" s="93"/>
      <c r="AU1043" s="93"/>
      <c r="AV1043" s="93"/>
      <c r="AW1043" s="93"/>
      <c r="AX1043" s="93"/>
      <c r="AY1043" s="93"/>
      <c r="AZ1043" s="93"/>
      <c r="BA1043" s="93"/>
      <c r="BB1043" s="93"/>
      <c r="BC1043" s="93"/>
      <c r="BD1043" s="93"/>
      <c r="BE1043" s="93"/>
      <c r="BF1043" s="93"/>
      <c r="BG1043" s="93"/>
      <c r="BH1043" s="93"/>
      <c r="BI1043" s="93"/>
      <c r="BJ1043" s="93"/>
      <c r="BK1043" s="93"/>
      <c r="BL1043" s="93"/>
      <c r="BM1043" s="93"/>
      <c r="BN1043" s="93"/>
      <c r="BO1043" s="93"/>
      <c r="BP1043" s="93"/>
      <c r="BQ1043" s="93"/>
      <c r="BR1043" s="93"/>
      <c r="BS1043" s="93"/>
      <c r="BT1043" s="93"/>
      <c r="BU1043" s="93"/>
      <c r="BV1043" s="93"/>
      <c r="BW1043" s="93"/>
      <c r="BX1043" s="93"/>
      <c r="BY1043" s="93"/>
    </row>
    <row r="1044" spans="1:77" s="97" customFormat="1" x14ac:dyDescent="0.2">
      <c r="A1044" s="157"/>
      <c r="X1044" s="93"/>
      <c r="Y1044" s="93"/>
      <c r="Z1044" s="93"/>
      <c r="AA1044" s="93"/>
      <c r="AB1044" s="93"/>
      <c r="AC1044" s="93"/>
      <c r="AD1044" s="93"/>
      <c r="AE1044" s="93"/>
      <c r="AF1044" s="93"/>
      <c r="AG1044" s="93"/>
      <c r="AH1044" s="93"/>
      <c r="AI1044" s="93"/>
      <c r="AJ1044" s="93"/>
      <c r="AK1044" s="93"/>
      <c r="AL1044" s="93"/>
      <c r="AM1044" s="93"/>
      <c r="AN1044" s="93"/>
      <c r="AO1044" s="93"/>
      <c r="AP1044" s="93"/>
      <c r="AQ1044" s="93"/>
      <c r="AR1044" s="93"/>
      <c r="AS1044" s="93"/>
      <c r="AT1044" s="93"/>
      <c r="AU1044" s="93"/>
      <c r="AV1044" s="93"/>
      <c r="AW1044" s="93"/>
      <c r="AX1044" s="93"/>
      <c r="AY1044" s="93"/>
      <c r="AZ1044" s="93"/>
      <c r="BA1044" s="93"/>
      <c r="BB1044" s="93"/>
      <c r="BC1044" s="93"/>
      <c r="BD1044" s="93"/>
      <c r="BE1044" s="93"/>
      <c r="BF1044" s="93"/>
      <c r="BG1044" s="93"/>
      <c r="BH1044" s="93"/>
      <c r="BI1044" s="93"/>
      <c r="BJ1044" s="93"/>
      <c r="BK1044" s="93"/>
      <c r="BL1044" s="93"/>
      <c r="BM1044" s="93"/>
      <c r="BN1044" s="93"/>
      <c r="BO1044" s="93"/>
      <c r="BP1044" s="93"/>
      <c r="BQ1044" s="93"/>
      <c r="BR1044" s="93"/>
      <c r="BS1044" s="93"/>
      <c r="BT1044" s="93"/>
      <c r="BU1044" s="93"/>
      <c r="BV1044" s="93"/>
      <c r="BW1044" s="93"/>
      <c r="BX1044" s="93"/>
      <c r="BY1044" s="93"/>
    </row>
    <row r="1045" spans="1:77" s="97" customFormat="1" x14ac:dyDescent="0.2">
      <c r="A1045" s="157"/>
      <c r="X1045" s="93"/>
      <c r="Y1045" s="93"/>
      <c r="Z1045" s="93"/>
      <c r="AA1045" s="93"/>
      <c r="AB1045" s="93"/>
      <c r="AC1045" s="93"/>
      <c r="AD1045" s="93"/>
      <c r="AE1045" s="93"/>
      <c r="AF1045" s="93"/>
      <c r="AG1045" s="93"/>
      <c r="AH1045" s="93"/>
      <c r="AI1045" s="93"/>
      <c r="AJ1045" s="93"/>
      <c r="AK1045" s="93"/>
      <c r="AL1045" s="93"/>
      <c r="AM1045" s="93"/>
      <c r="AN1045" s="93"/>
      <c r="AO1045" s="93"/>
      <c r="AP1045" s="93"/>
      <c r="AQ1045" s="93"/>
      <c r="AR1045" s="93"/>
      <c r="AS1045" s="93"/>
      <c r="AT1045" s="93"/>
      <c r="AU1045" s="93"/>
      <c r="AV1045" s="93"/>
      <c r="AW1045" s="93"/>
      <c r="AX1045" s="93"/>
      <c r="AY1045" s="93"/>
      <c r="AZ1045" s="93"/>
      <c r="BA1045" s="93"/>
      <c r="BB1045" s="93"/>
      <c r="BC1045" s="93"/>
      <c r="BD1045" s="93"/>
      <c r="BE1045" s="93"/>
      <c r="BF1045" s="93"/>
      <c r="BG1045" s="93"/>
      <c r="BH1045" s="93"/>
      <c r="BI1045" s="93"/>
      <c r="BJ1045" s="93"/>
      <c r="BK1045" s="93"/>
      <c r="BL1045" s="93"/>
      <c r="BM1045" s="93"/>
      <c r="BN1045" s="93"/>
      <c r="BO1045" s="93"/>
      <c r="BP1045" s="93"/>
      <c r="BQ1045" s="93"/>
      <c r="BR1045" s="93"/>
      <c r="BS1045" s="93"/>
      <c r="BT1045" s="93"/>
      <c r="BU1045" s="93"/>
      <c r="BV1045" s="93"/>
      <c r="BW1045" s="93"/>
      <c r="BX1045" s="93"/>
      <c r="BY1045" s="93"/>
    </row>
    <row r="1046" spans="1:77" s="97" customFormat="1" x14ac:dyDescent="0.2">
      <c r="A1046" s="157"/>
      <c r="X1046" s="93"/>
      <c r="Y1046" s="93"/>
      <c r="Z1046" s="93"/>
      <c r="AA1046" s="93"/>
      <c r="AB1046" s="93"/>
      <c r="AC1046" s="93"/>
      <c r="AD1046" s="93"/>
      <c r="AE1046" s="93"/>
      <c r="AF1046" s="93"/>
      <c r="AG1046" s="93"/>
      <c r="AH1046" s="93"/>
      <c r="AI1046" s="93"/>
      <c r="AJ1046" s="93"/>
      <c r="AK1046" s="93"/>
      <c r="AL1046" s="93"/>
      <c r="AM1046" s="93"/>
      <c r="AN1046" s="93"/>
      <c r="AO1046" s="93"/>
      <c r="AP1046" s="93"/>
      <c r="AQ1046" s="93"/>
      <c r="AR1046" s="93"/>
      <c r="AS1046" s="93"/>
      <c r="AT1046" s="93"/>
      <c r="AU1046" s="93"/>
      <c r="AV1046" s="93"/>
      <c r="AW1046" s="93"/>
      <c r="AX1046" s="93"/>
      <c r="AY1046" s="93"/>
      <c r="AZ1046" s="93"/>
      <c r="BA1046" s="93"/>
      <c r="BB1046" s="93"/>
      <c r="BC1046" s="93"/>
      <c r="BD1046" s="93"/>
      <c r="BE1046" s="93"/>
      <c r="BF1046" s="93"/>
      <c r="BG1046" s="93"/>
      <c r="BH1046" s="93"/>
      <c r="BI1046" s="93"/>
      <c r="BJ1046" s="93"/>
      <c r="BK1046" s="93"/>
      <c r="BL1046" s="93"/>
      <c r="BM1046" s="93"/>
      <c r="BN1046" s="93"/>
      <c r="BO1046" s="93"/>
      <c r="BP1046" s="93"/>
      <c r="BQ1046" s="93"/>
      <c r="BR1046" s="93"/>
      <c r="BS1046" s="93"/>
      <c r="BT1046" s="93"/>
      <c r="BU1046" s="93"/>
      <c r="BV1046" s="93"/>
      <c r="BW1046" s="93"/>
      <c r="BX1046" s="93"/>
      <c r="BY1046" s="93"/>
    </row>
    <row r="1047" spans="1:77" s="97" customFormat="1" x14ac:dyDescent="0.2">
      <c r="A1047" s="157"/>
      <c r="X1047" s="93"/>
      <c r="Y1047" s="93"/>
      <c r="Z1047" s="93"/>
      <c r="AA1047" s="93"/>
      <c r="AB1047" s="93"/>
      <c r="AC1047" s="93"/>
      <c r="AD1047" s="93"/>
      <c r="AE1047" s="93"/>
      <c r="AF1047" s="93"/>
      <c r="AG1047" s="93"/>
      <c r="AH1047" s="93"/>
      <c r="AI1047" s="93"/>
      <c r="AJ1047" s="93"/>
      <c r="AK1047" s="93"/>
      <c r="AL1047" s="93"/>
      <c r="AM1047" s="93"/>
      <c r="AN1047" s="93"/>
      <c r="AO1047" s="93"/>
      <c r="AP1047" s="93"/>
      <c r="AQ1047" s="93"/>
      <c r="AR1047" s="93"/>
      <c r="AS1047" s="93"/>
      <c r="AT1047" s="93"/>
      <c r="AU1047" s="93"/>
      <c r="AV1047" s="93"/>
      <c r="AW1047" s="93"/>
      <c r="AX1047" s="93"/>
      <c r="AY1047" s="93"/>
      <c r="AZ1047" s="93"/>
      <c r="BA1047" s="93"/>
      <c r="BB1047" s="93"/>
      <c r="BC1047" s="93"/>
      <c r="BD1047" s="93"/>
      <c r="BE1047" s="93"/>
      <c r="BF1047" s="93"/>
      <c r="BG1047" s="93"/>
      <c r="BH1047" s="93"/>
      <c r="BI1047" s="93"/>
      <c r="BJ1047" s="93"/>
      <c r="BK1047" s="93"/>
      <c r="BL1047" s="93"/>
      <c r="BM1047" s="93"/>
      <c r="BN1047" s="93"/>
      <c r="BO1047" s="93"/>
      <c r="BP1047" s="93"/>
      <c r="BQ1047" s="93"/>
      <c r="BR1047" s="93"/>
      <c r="BS1047" s="93"/>
      <c r="BT1047" s="93"/>
      <c r="BU1047" s="93"/>
      <c r="BV1047" s="93"/>
      <c r="BW1047" s="93"/>
      <c r="BX1047" s="93"/>
      <c r="BY1047" s="93"/>
    </row>
    <row r="1048" spans="1:77" s="97" customFormat="1" x14ac:dyDescent="0.2">
      <c r="A1048" s="157"/>
      <c r="X1048" s="93"/>
      <c r="Y1048" s="93"/>
      <c r="Z1048" s="93"/>
      <c r="AA1048" s="93"/>
      <c r="AB1048" s="93"/>
      <c r="AC1048" s="93"/>
      <c r="AD1048" s="93"/>
      <c r="AE1048" s="93"/>
      <c r="AF1048" s="93"/>
      <c r="AG1048" s="93"/>
      <c r="AH1048" s="93"/>
      <c r="AI1048" s="93"/>
      <c r="AJ1048" s="93"/>
      <c r="AK1048" s="93"/>
      <c r="AL1048" s="93"/>
      <c r="AM1048" s="93"/>
      <c r="AN1048" s="93"/>
      <c r="AO1048" s="93"/>
      <c r="AP1048" s="93"/>
      <c r="AQ1048" s="93"/>
      <c r="AR1048" s="93"/>
      <c r="AS1048" s="93"/>
      <c r="AT1048" s="93"/>
      <c r="AU1048" s="93"/>
      <c r="AV1048" s="93"/>
      <c r="AW1048" s="93"/>
      <c r="AX1048" s="93"/>
      <c r="AY1048" s="93"/>
      <c r="AZ1048" s="93"/>
      <c r="BA1048" s="93"/>
      <c r="BB1048" s="93"/>
      <c r="BC1048" s="93"/>
      <c r="BD1048" s="93"/>
      <c r="BE1048" s="93"/>
      <c r="BF1048" s="93"/>
      <c r="BG1048" s="93"/>
      <c r="BH1048" s="93"/>
      <c r="BI1048" s="93"/>
      <c r="BJ1048" s="93"/>
      <c r="BK1048" s="93"/>
      <c r="BL1048" s="93"/>
      <c r="BM1048" s="93"/>
      <c r="BN1048" s="93"/>
      <c r="BO1048" s="93"/>
      <c r="BP1048" s="93"/>
      <c r="BQ1048" s="93"/>
      <c r="BR1048" s="93"/>
      <c r="BS1048" s="93"/>
      <c r="BT1048" s="93"/>
      <c r="BU1048" s="93"/>
      <c r="BV1048" s="93"/>
      <c r="BW1048" s="93"/>
      <c r="BX1048" s="93"/>
      <c r="BY1048" s="93"/>
    </row>
    <row r="1049" spans="1:77" s="97" customFormat="1" x14ac:dyDescent="0.2">
      <c r="A1049" s="157"/>
      <c r="X1049" s="93"/>
      <c r="Y1049" s="93"/>
      <c r="Z1049" s="93"/>
      <c r="AA1049" s="93"/>
      <c r="AB1049" s="93"/>
      <c r="AC1049" s="93"/>
      <c r="AD1049" s="93"/>
      <c r="AE1049" s="93"/>
      <c r="AF1049" s="93"/>
      <c r="AG1049" s="93"/>
      <c r="AH1049" s="93"/>
      <c r="AI1049" s="93"/>
      <c r="AJ1049" s="93"/>
      <c r="AK1049" s="93"/>
      <c r="AL1049" s="93"/>
      <c r="AM1049" s="93"/>
      <c r="AN1049" s="93"/>
      <c r="AO1049" s="93"/>
      <c r="AP1049" s="93"/>
      <c r="AQ1049" s="93"/>
      <c r="AR1049" s="93"/>
      <c r="AS1049" s="93"/>
      <c r="AT1049" s="93"/>
      <c r="AU1049" s="93"/>
      <c r="AV1049" s="93"/>
      <c r="AW1049" s="93"/>
      <c r="AX1049" s="93"/>
      <c r="AY1049" s="93"/>
      <c r="AZ1049" s="93"/>
      <c r="BA1049" s="93"/>
      <c r="BB1049" s="93"/>
      <c r="BC1049" s="93"/>
      <c r="BD1049" s="93"/>
      <c r="BE1049" s="93"/>
      <c r="BF1049" s="93"/>
      <c r="BG1049" s="93"/>
      <c r="BH1049" s="93"/>
      <c r="BI1049" s="93"/>
      <c r="BJ1049" s="93"/>
      <c r="BK1049" s="93"/>
      <c r="BL1049" s="93"/>
      <c r="BM1049" s="93"/>
      <c r="BN1049" s="93"/>
      <c r="BO1049" s="93"/>
      <c r="BP1049" s="93"/>
      <c r="BQ1049" s="93"/>
      <c r="BR1049" s="93"/>
      <c r="BS1049" s="93"/>
      <c r="BT1049" s="93"/>
      <c r="BU1049" s="93"/>
      <c r="BV1049" s="93"/>
      <c r="BW1049" s="93"/>
      <c r="BX1049" s="93"/>
      <c r="BY1049" s="93"/>
    </row>
    <row r="1050" spans="1:77" s="97" customFormat="1" x14ac:dyDescent="0.2">
      <c r="A1050" s="157"/>
      <c r="X1050" s="93"/>
      <c r="Y1050" s="93"/>
      <c r="Z1050" s="93"/>
      <c r="AA1050" s="93"/>
      <c r="AB1050" s="93"/>
      <c r="AC1050" s="93"/>
      <c r="AD1050" s="93"/>
      <c r="AE1050" s="93"/>
      <c r="AF1050" s="93"/>
      <c r="AG1050" s="93"/>
      <c r="AH1050" s="93"/>
      <c r="AI1050" s="93"/>
      <c r="AJ1050" s="93"/>
      <c r="AK1050" s="93"/>
      <c r="AL1050" s="93"/>
      <c r="AM1050" s="93"/>
      <c r="AN1050" s="93"/>
      <c r="AO1050" s="93"/>
      <c r="AP1050" s="93"/>
      <c r="AQ1050" s="93"/>
      <c r="AR1050" s="93"/>
      <c r="AS1050" s="93"/>
      <c r="AT1050" s="93"/>
      <c r="AU1050" s="93"/>
      <c r="AV1050" s="93"/>
      <c r="AW1050" s="93"/>
      <c r="AX1050" s="93"/>
      <c r="AY1050" s="93"/>
      <c r="AZ1050" s="93"/>
      <c r="BA1050" s="93"/>
      <c r="BB1050" s="93"/>
      <c r="BC1050" s="93"/>
      <c r="BD1050" s="93"/>
      <c r="BE1050" s="93"/>
      <c r="BF1050" s="93"/>
      <c r="BG1050" s="93"/>
      <c r="BH1050" s="93"/>
      <c r="BI1050" s="93"/>
      <c r="BJ1050" s="93"/>
      <c r="BK1050" s="93"/>
      <c r="BL1050" s="93"/>
      <c r="BM1050" s="93"/>
      <c r="BN1050" s="93"/>
      <c r="BO1050" s="93"/>
      <c r="BP1050" s="93"/>
      <c r="BQ1050" s="93"/>
      <c r="BR1050" s="93"/>
      <c r="BS1050" s="93"/>
      <c r="BT1050" s="93"/>
      <c r="BU1050" s="93"/>
      <c r="BV1050" s="93"/>
      <c r="BW1050" s="93"/>
      <c r="BX1050" s="93"/>
      <c r="BY1050" s="93"/>
    </row>
    <row r="1051" spans="1:77" s="97" customFormat="1" x14ac:dyDescent="0.2">
      <c r="A1051" s="157"/>
      <c r="X1051" s="93"/>
      <c r="Y1051" s="93"/>
      <c r="Z1051" s="93"/>
      <c r="AA1051" s="93"/>
      <c r="AB1051" s="93"/>
      <c r="AC1051" s="93"/>
      <c r="AD1051" s="93"/>
      <c r="AE1051" s="93"/>
      <c r="AF1051" s="93"/>
      <c r="AG1051" s="93"/>
      <c r="AH1051" s="93"/>
      <c r="AI1051" s="93"/>
      <c r="AJ1051" s="93"/>
      <c r="AK1051" s="93"/>
      <c r="AL1051" s="93"/>
      <c r="AM1051" s="93"/>
      <c r="AN1051" s="93"/>
      <c r="AO1051" s="93"/>
      <c r="AP1051" s="93"/>
      <c r="AQ1051" s="93"/>
      <c r="AR1051" s="93"/>
      <c r="AS1051" s="93"/>
      <c r="AT1051" s="93"/>
      <c r="AU1051" s="93"/>
      <c r="AV1051" s="93"/>
      <c r="AW1051" s="93"/>
      <c r="AX1051" s="93"/>
      <c r="AY1051" s="93"/>
      <c r="AZ1051" s="93"/>
      <c r="BA1051" s="93"/>
      <c r="BB1051" s="93"/>
      <c r="BC1051" s="93"/>
      <c r="BD1051" s="93"/>
      <c r="BE1051" s="93"/>
      <c r="BF1051" s="93"/>
      <c r="BG1051" s="93"/>
      <c r="BH1051" s="93"/>
      <c r="BI1051" s="93"/>
      <c r="BJ1051" s="93"/>
      <c r="BK1051" s="93"/>
      <c r="BL1051" s="93"/>
      <c r="BM1051" s="93"/>
      <c r="BN1051" s="93"/>
      <c r="BO1051" s="93"/>
      <c r="BP1051" s="93"/>
      <c r="BQ1051" s="93"/>
      <c r="BR1051" s="93"/>
      <c r="BS1051" s="93"/>
      <c r="BT1051" s="93"/>
      <c r="BU1051" s="93"/>
      <c r="BV1051" s="93"/>
      <c r="BW1051" s="93"/>
      <c r="BX1051" s="93"/>
      <c r="BY1051" s="93"/>
    </row>
    <row r="1052" spans="1:77" s="97" customFormat="1" x14ac:dyDescent="0.2">
      <c r="A1052" s="157"/>
      <c r="X1052" s="93"/>
      <c r="Y1052" s="93"/>
      <c r="Z1052" s="93"/>
      <c r="AA1052" s="93"/>
      <c r="AB1052" s="93"/>
      <c r="AC1052" s="93"/>
      <c r="AD1052" s="93"/>
      <c r="AE1052" s="93"/>
      <c r="AF1052" s="93"/>
      <c r="AG1052" s="93"/>
      <c r="AH1052" s="93"/>
      <c r="AI1052" s="93"/>
      <c r="AJ1052" s="93"/>
      <c r="AK1052" s="93"/>
      <c r="AL1052" s="93"/>
      <c r="AM1052" s="93"/>
      <c r="AN1052" s="93"/>
      <c r="AO1052" s="93"/>
      <c r="AP1052" s="93"/>
      <c r="AQ1052" s="93"/>
      <c r="AR1052" s="93"/>
      <c r="AS1052" s="93"/>
      <c r="AT1052" s="93"/>
      <c r="AU1052" s="93"/>
      <c r="AV1052" s="93"/>
      <c r="AW1052" s="93"/>
      <c r="AX1052" s="93"/>
      <c r="AY1052" s="93"/>
      <c r="AZ1052" s="93"/>
      <c r="BA1052" s="93"/>
      <c r="BB1052" s="93"/>
      <c r="BC1052" s="93"/>
      <c r="BD1052" s="93"/>
      <c r="BE1052" s="93"/>
      <c r="BF1052" s="93"/>
      <c r="BG1052" s="93"/>
      <c r="BH1052" s="93"/>
      <c r="BI1052" s="93"/>
      <c r="BJ1052" s="93"/>
      <c r="BK1052" s="93"/>
      <c r="BL1052" s="93"/>
      <c r="BM1052" s="93"/>
      <c r="BN1052" s="93"/>
      <c r="BO1052" s="93"/>
      <c r="BP1052" s="93"/>
      <c r="BQ1052" s="93"/>
      <c r="BR1052" s="93"/>
      <c r="BS1052" s="93"/>
      <c r="BT1052" s="93"/>
      <c r="BU1052" s="93"/>
      <c r="BV1052" s="93"/>
      <c r="BW1052" s="93"/>
      <c r="BX1052" s="93"/>
      <c r="BY1052" s="93"/>
    </row>
    <row r="1053" spans="1:77" s="97" customFormat="1" x14ac:dyDescent="0.2">
      <c r="A1053" s="157"/>
      <c r="X1053" s="93"/>
      <c r="Y1053" s="93"/>
      <c r="Z1053" s="93"/>
      <c r="AA1053" s="93"/>
      <c r="AB1053" s="93"/>
      <c r="AC1053" s="93"/>
      <c r="AD1053" s="93"/>
      <c r="AE1053" s="93"/>
      <c r="AF1053" s="93"/>
      <c r="AG1053" s="93"/>
      <c r="AH1053" s="93"/>
      <c r="AI1053" s="93"/>
      <c r="AJ1053" s="93"/>
      <c r="AK1053" s="93"/>
      <c r="AL1053" s="93"/>
      <c r="AM1053" s="93"/>
      <c r="AN1053" s="93"/>
      <c r="AO1053" s="93"/>
      <c r="AP1053" s="93"/>
      <c r="AQ1053" s="93"/>
      <c r="AR1053" s="93"/>
      <c r="AS1053" s="93"/>
      <c r="AT1053" s="93"/>
      <c r="AU1053" s="93"/>
      <c r="AV1053" s="93"/>
      <c r="AW1053" s="93"/>
      <c r="AX1053" s="93"/>
      <c r="AY1053" s="93"/>
      <c r="AZ1053" s="93"/>
      <c r="BA1053" s="93"/>
      <c r="BB1053" s="93"/>
      <c r="BC1053" s="93"/>
      <c r="BD1053" s="93"/>
      <c r="BE1053" s="93"/>
      <c r="BF1053" s="93"/>
      <c r="BG1053" s="93"/>
      <c r="BH1053" s="93"/>
      <c r="BI1053" s="93"/>
      <c r="BJ1053" s="93"/>
      <c r="BK1053" s="93"/>
      <c r="BL1053" s="93"/>
      <c r="BM1053" s="93"/>
      <c r="BN1053" s="93"/>
      <c r="BO1053" s="93"/>
      <c r="BP1053" s="93"/>
      <c r="BQ1053" s="93"/>
      <c r="BR1053" s="93"/>
      <c r="BS1053" s="93"/>
      <c r="BT1053" s="93"/>
      <c r="BU1053" s="93"/>
      <c r="BV1053" s="93"/>
      <c r="BW1053" s="93"/>
      <c r="BX1053" s="93"/>
      <c r="BY1053" s="93"/>
    </row>
    <row r="1054" spans="1:77" s="97" customFormat="1" x14ac:dyDescent="0.2">
      <c r="A1054" s="157"/>
      <c r="X1054" s="93"/>
      <c r="Y1054" s="93"/>
      <c r="Z1054" s="93"/>
      <c r="AA1054" s="93"/>
      <c r="AB1054" s="93"/>
      <c r="AC1054" s="93"/>
      <c r="AD1054" s="93"/>
      <c r="AE1054" s="93"/>
      <c r="AF1054" s="93"/>
      <c r="AG1054" s="93"/>
      <c r="AH1054" s="93"/>
      <c r="AI1054" s="93"/>
      <c r="AJ1054" s="93"/>
      <c r="AK1054" s="93"/>
      <c r="AL1054" s="93"/>
      <c r="AM1054" s="93"/>
      <c r="AN1054" s="93"/>
      <c r="AO1054" s="93"/>
      <c r="AP1054" s="93"/>
      <c r="AQ1054" s="93"/>
      <c r="AR1054" s="93"/>
      <c r="AS1054" s="93"/>
      <c r="AT1054" s="93"/>
      <c r="AU1054" s="93"/>
      <c r="AV1054" s="93"/>
      <c r="AW1054" s="93"/>
      <c r="AX1054" s="93"/>
      <c r="AY1054" s="93"/>
      <c r="AZ1054" s="93"/>
      <c r="BA1054" s="93"/>
      <c r="BB1054" s="93"/>
      <c r="BC1054" s="93"/>
      <c r="BD1054" s="93"/>
      <c r="BE1054" s="93"/>
      <c r="BF1054" s="93"/>
      <c r="BG1054" s="93"/>
      <c r="BH1054" s="93"/>
      <c r="BI1054" s="93"/>
      <c r="BJ1054" s="93"/>
      <c r="BK1054" s="93"/>
      <c r="BL1054" s="93"/>
      <c r="BM1054" s="93"/>
      <c r="BN1054" s="93"/>
      <c r="BO1054" s="93"/>
      <c r="BP1054" s="93"/>
      <c r="BQ1054" s="93"/>
      <c r="BR1054" s="93"/>
      <c r="BS1054" s="93"/>
      <c r="BT1054" s="93"/>
      <c r="BU1054" s="93"/>
      <c r="BV1054" s="93"/>
      <c r="BW1054" s="93"/>
      <c r="BX1054" s="93"/>
      <c r="BY1054" s="93"/>
    </row>
    <row r="1055" spans="1:77" s="97" customFormat="1" x14ac:dyDescent="0.2">
      <c r="A1055" s="157"/>
      <c r="X1055" s="93"/>
      <c r="Y1055" s="93"/>
      <c r="Z1055" s="93"/>
      <c r="AA1055" s="93"/>
      <c r="AB1055" s="93"/>
      <c r="AC1055" s="93"/>
      <c r="AD1055" s="93"/>
      <c r="AE1055" s="93"/>
      <c r="AF1055" s="93"/>
      <c r="AG1055" s="93"/>
      <c r="AH1055" s="93"/>
      <c r="AI1055" s="93"/>
      <c r="AJ1055" s="93"/>
      <c r="AK1055" s="93"/>
      <c r="AL1055" s="93"/>
      <c r="AM1055" s="93"/>
      <c r="AN1055" s="93"/>
      <c r="AO1055" s="93"/>
      <c r="AP1055" s="93"/>
      <c r="AQ1055" s="93"/>
      <c r="AR1055" s="93"/>
      <c r="AS1055" s="93"/>
      <c r="AT1055" s="93"/>
      <c r="AU1055" s="93"/>
      <c r="AV1055" s="93"/>
      <c r="AW1055" s="93"/>
      <c r="AX1055" s="93"/>
      <c r="AY1055" s="93"/>
      <c r="AZ1055" s="93"/>
      <c r="BA1055" s="93"/>
      <c r="BB1055" s="93"/>
      <c r="BC1055" s="93"/>
      <c r="BD1055" s="93"/>
      <c r="BE1055" s="93"/>
      <c r="BF1055" s="93"/>
      <c r="BG1055" s="93"/>
      <c r="BH1055" s="93"/>
      <c r="BI1055" s="93"/>
      <c r="BJ1055" s="93"/>
      <c r="BK1055" s="93"/>
      <c r="BL1055" s="93"/>
      <c r="BM1055" s="93"/>
      <c r="BN1055" s="93"/>
      <c r="BO1055" s="93"/>
      <c r="BP1055" s="93"/>
      <c r="BQ1055" s="93"/>
      <c r="BR1055" s="93"/>
      <c r="BS1055" s="93"/>
      <c r="BT1055" s="93"/>
      <c r="BU1055" s="93"/>
      <c r="BV1055" s="93"/>
      <c r="BW1055" s="93"/>
      <c r="BX1055" s="93"/>
      <c r="BY1055" s="93"/>
    </row>
    <row r="1056" spans="1:77" s="97" customFormat="1" x14ac:dyDescent="0.2">
      <c r="A1056" s="157"/>
      <c r="X1056" s="93"/>
      <c r="Y1056" s="93"/>
      <c r="Z1056" s="93"/>
      <c r="AA1056" s="93"/>
      <c r="AB1056" s="93"/>
      <c r="AC1056" s="93"/>
      <c r="AD1056" s="93"/>
      <c r="AE1056" s="93"/>
      <c r="AF1056" s="93"/>
      <c r="AG1056" s="93"/>
      <c r="AH1056" s="93"/>
      <c r="AI1056" s="93"/>
      <c r="AJ1056" s="93"/>
      <c r="AK1056" s="93"/>
      <c r="AL1056" s="93"/>
      <c r="AM1056" s="93"/>
      <c r="AN1056" s="93"/>
      <c r="AO1056" s="93"/>
      <c r="AP1056" s="93"/>
      <c r="AQ1056" s="93"/>
      <c r="AR1056" s="93"/>
      <c r="AS1056" s="93"/>
      <c r="AT1056" s="93"/>
      <c r="AU1056" s="93"/>
      <c r="AV1056" s="93"/>
      <c r="AW1056" s="93"/>
      <c r="AX1056" s="93"/>
      <c r="AY1056" s="93"/>
      <c r="AZ1056" s="93"/>
      <c r="BA1056" s="93"/>
      <c r="BB1056" s="93"/>
      <c r="BC1056" s="93"/>
      <c r="BD1056" s="93"/>
      <c r="BE1056" s="93"/>
      <c r="BF1056" s="93"/>
      <c r="BG1056" s="93"/>
      <c r="BH1056" s="93"/>
      <c r="BI1056" s="93"/>
      <c r="BJ1056" s="93"/>
      <c r="BK1056" s="93"/>
      <c r="BL1056" s="93"/>
      <c r="BM1056" s="93"/>
      <c r="BN1056" s="93"/>
      <c r="BO1056" s="93"/>
      <c r="BP1056" s="93"/>
      <c r="BQ1056" s="93"/>
      <c r="BR1056" s="93"/>
      <c r="BS1056" s="93"/>
      <c r="BT1056" s="93"/>
      <c r="BU1056" s="93"/>
      <c r="BV1056" s="93"/>
      <c r="BW1056" s="93"/>
      <c r="BX1056" s="93"/>
      <c r="BY1056" s="93"/>
    </row>
    <row r="1057" spans="1:77" s="97" customFormat="1" x14ac:dyDescent="0.2">
      <c r="A1057" s="157"/>
      <c r="X1057" s="93"/>
      <c r="Y1057" s="93"/>
      <c r="Z1057" s="93"/>
      <c r="AA1057" s="93"/>
      <c r="AB1057" s="93"/>
      <c r="AC1057" s="93"/>
      <c r="AD1057" s="93"/>
      <c r="AE1057" s="93"/>
      <c r="AF1057" s="93"/>
      <c r="AG1057" s="93"/>
      <c r="AH1057" s="93"/>
      <c r="AI1057" s="93"/>
      <c r="AJ1057" s="93"/>
      <c r="AK1057" s="93"/>
      <c r="AL1057" s="93"/>
      <c r="AM1057" s="93"/>
      <c r="AN1057" s="93"/>
      <c r="AO1057" s="93"/>
      <c r="AP1057" s="93"/>
      <c r="AQ1057" s="93"/>
      <c r="AR1057" s="93"/>
      <c r="AS1057" s="93"/>
      <c r="AT1057" s="93"/>
      <c r="AU1057" s="93"/>
      <c r="AV1057" s="93"/>
      <c r="AW1057" s="93"/>
      <c r="AX1057" s="93"/>
      <c r="AY1057" s="93"/>
      <c r="AZ1057" s="93"/>
      <c r="BA1057" s="93"/>
      <c r="BB1057" s="93"/>
      <c r="BC1057" s="93"/>
      <c r="BD1057" s="93"/>
      <c r="BE1057" s="93"/>
      <c r="BF1057" s="93"/>
      <c r="BG1057" s="93"/>
      <c r="BH1057" s="93"/>
      <c r="BI1057" s="93"/>
      <c r="BJ1057" s="93"/>
      <c r="BK1057" s="93"/>
      <c r="BL1057" s="93"/>
      <c r="BM1057" s="93"/>
      <c r="BN1057" s="93"/>
      <c r="BO1057" s="93"/>
      <c r="BP1057" s="93"/>
      <c r="BQ1057" s="93"/>
      <c r="BR1057" s="93"/>
      <c r="BS1057" s="93"/>
      <c r="BT1057" s="93"/>
      <c r="BU1057" s="93"/>
      <c r="BV1057" s="93"/>
      <c r="BW1057" s="93"/>
      <c r="BX1057" s="93"/>
      <c r="BY1057" s="93"/>
    </row>
    <row r="1058" spans="1:77" s="97" customFormat="1" x14ac:dyDescent="0.2">
      <c r="A1058" s="157"/>
      <c r="X1058" s="93"/>
      <c r="Y1058" s="93"/>
      <c r="Z1058" s="93"/>
      <c r="AA1058" s="93"/>
      <c r="AB1058" s="93"/>
      <c r="AC1058" s="93"/>
      <c r="AD1058" s="93"/>
      <c r="AE1058" s="93"/>
      <c r="AF1058" s="93"/>
      <c r="AG1058" s="93"/>
      <c r="AH1058" s="93"/>
      <c r="AI1058" s="93"/>
      <c r="AJ1058" s="93"/>
      <c r="AK1058" s="93"/>
      <c r="AL1058" s="93"/>
      <c r="AM1058" s="93"/>
      <c r="AN1058" s="93"/>
      <c r="AO1058" s="93"/>
      <c r="AP1058" s="93"/>
      <c r="AQ1058" s="93"/>
      <c r="AR1058" s="93"/>
      <c r="AS1058" s="93"/>
      <c r="AT1058" s="93"/>
      <c r="AU1058" s="93"/>
      <c r="AV1058" s="93"/>
      <c r="AW1058" s="93"/>
      <c r="AX1058" s="93"/>
      <c r="AY1058" s="93"/>
      <c r="AZ1058" s="93"/>
      <c r="BA1058" s="93"/>
      <c r="BB1058" s="93"/>
      <c r="BC1058" s="93"/>
      <c r="BD1058" s="93"/>
      <c r="BE1058" s="93"/>
      <c r="BF1058" s="93"/>
      <c r="BG1058" s="93"/>
      <c r="BH1058" s="93"/>
      <c r="BI1058" s="93"/>
      <c r="BJ1058" s="93"/>
      <c r="BK1058" s="93"/>
      <c r="BL1058" s="93"/>
      <c r="BM1058" s="93"/>
      <c r="BN1058" s="93"/>
      <c r="BO1058" s="93"/>
      <c r="BP1058" s="93"/>
      <c r="BQ1058" s="93"/>
      <c r="BR1058" s="93"/>
      <c r="BS1058" s="93"/>
      <c r="BT1058" s="93"/>
      <c r="BU1058" s="93"/>
      <c r="BV1058" s="93"/>
      <c r="BW1058" s="93"/>
      <c r="BX1058" s="93"/>
      <c r="BY1058" s="93"/>
    </row>
    <row r="1059" spans="1:77" s="97" customFormat="1" x14ac:dyDescent="0.2">
      <c r="A1059" s="157"/>
      <c r="X1059" s="93"/>
      <c r="Y1059" s="93"/>
      <c r="Z1059" s="93"/>
      <c r="AA1059" s="93"/>
      <c r="AB1059" s="93"/>
      <c r="AC1059" s="93"/>
      <c r="AD1059" s="93"/>
      <c r="AE1059" s="93"/>
      <c r="AF1059" s="93"/>
      <c r="AG1059" s="93"/>
      <c r="AH1059" s="93"/>
      <c r="AI1059" s="93"/>
      <c r="AJ1059" s="93"/>
      <c r="AK1059" s="93"/>
      <c r="AL1059" s="93"/>
      <c r="AM1059" s="93"/>
      <c r="AN1059" s="93"/>
      <c r="AO1059" s="93"/>
      <c r="AP1059" s="93"/>
      <c r="AQ1059" s="93"/>
      <c r="AR1059" s="93"/>
      <c r="AS1059" s="93"/>
      <c r="AT1059" s="93"/>
      <c r="AU1059" s="93"/>
      <c r="AV1059" s="93"/>
      <c r="AW1059" s="93"/>
      <c r="AX1059" s="93"/>
      <c r="AY1059" s="93"/>
      <c r="AZ1059" s="93"/>
      <c r="BA1059" s="93"/>
      <c r="BB1059" s="93"/>
      <c r="BC1059" s="93"/>
      <c r="BD1059" s="93"/>
      <c r="BE1059" s="93"/>
      <c r="BF1059" s="93"/>
      <c r="BG1059" s="93"/>
      <c r="BH1059" s="93"/>
      <c r="BI1059" s="93"/>
      <c r="BJ1059" s="93"/>
      <c r="BK1059" s="93"/>
      <c r="BL1059" s="93"/>
      <c r="BM1059" s="93"/>
      <c r="BN1059" s="93"/>
      <c r="BO1059" s="93"/>
      <c r="BP1059" s="93"/>
      <c r="BQ1059" s="93"/>
      <c r="BR1059" s="93"/>
      <c r="BS1059" s="93"/>
      <c r="BT1059" s="93"/>
      <c r="BU1059" s="93"/>
      <c r="BV1059" s="93"/>
      <c r="BW1059" s="93"/>
      <c r="BX1059" s="93"/>
      <c r="BY1059" s="93"/>
    </row>
    <row r="1060" spans="1:77" s="97" customFormat="1" x14ac:dyDescent="0.2">
      <c r="A1060" s="157"/>
      <c r="X1060" s="93"/>
      <c r="Y1060" s="93"/>
      <c r="Z1060" s="93"/>
      <c r="AA1060" s="93"/>
      <c r="AB1060" s="93"/>
      <c r="AC1060" s="93"/>
      <c r="AD1060" s="93"/>
      <c r="AE1060" s="93"/>
      <c r="AF1060" s="93"/>
      <c r="AG1060" s="93"/>
      <c r="AH1060" s="93"/>
      <c r="AI1060" s="93"/>
      <c r="AJ1060" s="93"/>
      <c r="AK1060" s="93"/>
      <c r="AL1060" s="93"/>
      <c r="AM1060" s="93"/>
      <c r="AN1060" s="93"/>
      <c r="AO1060" s="93"/>
      <c r="AP1060" s="93"/>
      <c r="AQ1060" s="93"/>
      <c r="AR1060" s="93"/>
      <c r="AS1060" s="93"/>
      <c r="AT1060" s="93"/>
      <c r="AU1060" s="93"/>
      <c r="AV1060" s="93"/>
      <c r="AW1060" s="93"/>
      <c r="AX1060" s="93"/>
      <c r="AY1060" s="93"/>
      <c r="AZ1060" s="93"/>
      <c r="BA1060" s="93"/>
      <c r="BB1060" s="93"/>
      <c r="BC1060" s="93"/>
      <c r="BD1060" s="93"/>
      <c r="BE1060" s="93"/>
      <c r="BF1060" s="93"/>
      <c r="BG1060" s="93"/>
      <c r="BH1060" s="93"/>
      <c r="BI1060" s="93"/>
      <c r="BJ1060" s="93"/>
      <c r="BK1060" s="93"/>
      <c r="BL1060" s="93"/>
      <c r="BM1060" s="93"/>
      <c r="BN1060" s="93"/>
      <c r="BO1060" s="93"/>
      <c r="BP1060" s="93"/>
      <c r="BQ1060" s="93"/>
      <c r="BR1060" s="93"/>
      <c r="BS1060" s="93"/>
      <c r="BT1060" s="93"/>
      <c r="BU1060" s="93"/>
      <c r="BV1060" s="93"/>
      <c r="BW1060" s="93"/>
      <c r="BX1060" s="93"/>
      <c r="BY1060" s="93"/>
    </row>
    <row r="1061" spans="1:77" s="97" customFormat="1" x14ac:dyDescent="0.2">
      <c r="A1061" s="157"/>
      <c r="X1061" s="93"/>
      <c r="Y1061" s="93"/>
      <c r="Z1061" s="93"/>
      <c r="AA1061" s="93"/>
      <c r="AB1061" s="93"/>
      <c r="AC1061" s="93"/>
      <c r="AD1061" s="93"/>
      <c r="AE1061" s="93"/>
      <c r="AF1061" s="93"/>
      <c r="AG1061" s="93"/>
      <c r="AH1061" s="93"/>
      <c r="AI1061" s="93"/>
      <c r="AJ1061" s="93"/>
      <c r="AK1061" s="93"/>
      <c r="AL1061" s="93"/>
      <c r="AM1061" s="93"/>
      <c r="AN1061" s="93"/>
      <c r="AO1061" s="93"/>
      <c r="AP1061" s="93"/>
      <c r="AQ1061" s="93"/>
      <c r="AR1061" s="93"/>
      <c r="AS1061" s="93"/>
      <c r="AT1061" s="93"/>
      <c r="AU1061" s="93"/>
      <c r="AV1061" s="93"/>
      <c r="AW1061" s="93"/>
      <c r="AX1061" s="93"/>
      <c r="AY1061" s="93"/>
      <c r="AZ1061" s="93"/>
      <c r="BA1061" s="93"/>
      <c r="BB1061" s="93"/>
      <c r="BC1061" s="93"/>
      <c r="BD1061" s="93"/>
      <c r="BE1061" s="93"/>
      <c r="BF1061" s="93"/>
      <c r="BG1061" s="93"/>
      <c r="BH1061" s="93"/>
      <c r="BI1061" s="93"/>
      <c r="BJ1061" s="93"/>
      <c r="BK1061" s="93"/>
      <c r="BL1061" s="93"/>
      <c r="BM1061" s="93"/>
      <c r="BN1061" s="93"/>
      <c r="BO1061" s="93"/>
      <c r="BP1061" s="93"/>
      <c r="BQ1061" s="93"/>
      <c r="BR1061" s="93"/>
      <c r="BS1061" s="93"/>
      <c r="BT1061" s="93"/>
      <c r="BU1061" s="93"/>
      <c r="BV1061" s="93"/>
      <c r="BW1061" s="93"/>
      <c r="BX1061" s="93"/>
      <c r="BY1061" s="93"/>
    </row>
    <row r="1062" spans="1:77" s="97" customFormat="1" x14ac:dyDescent="0.2">
      <c r="A1062" s="157"/>
      <c r="X1062" s="93"/>
      <c r="Y1062" s="93"/>
      <c r="Z1062" s="93"/>
      <c r="AA1062" s="93"/>
      <c r="AB1062" s="93"/>
      <c r="AC1062" s="93"/>
      <c r="AD1062" s="93"/>
      <c r="AE1062" s="93"/>
      <c r="AF1062" s="93"/>
      <c r="AG1062" s="93"/>
      <c r="AH1062" s="93"/>
      <c r="AI1062" s="93"/>
      <c r="AJ1062" s="93"/>
      <c r="AK1062" s="93"/>
      <c r="AL1062" s="93"/>
      <c r="AM1062" s="93"/>
      <c r="AN1062" s="93"/>
      <c r="AO1062" s="93"/>
      <c r="AP1062" s="93"/>
      <c r="AQ1062" s="93"/>
      <c r="AR1062" s="93"/>
      <c r="AS1062" s="93"/>
      <c r="AT1062" s="93"/>
      <c r="AU1062" s="93"/>
      <c r="AV1062" s="93"/>
      <c r="AW1062" s="93"/>
      <c r="AX1062" s="93"/>
      <c r="AY1062" s="93"/>
      <c r="AZ1062" s="93"/>
      <c r="BA1062" s="93"/>
      <c r="BB1062" s="93"/>
      <c r="BC1062" s="93"/>
      <c r="BD1062" s="93"/>
      <c r="BE1062" s="93"/>
      <c r="BF1062" s="93"/>
      <c r="BG1062" s="93"/>
      <c r="BH1062" s="93"/>
      <c r="BI1062" s="93"/>
      <c r="BJ1062" s="93"/>
      <c r="BK1062" s="93"/>
      <c r="BL1062" s="93"/>
      <c r="BM1062" s="93"/>
      <c r="BN1062" s="93"/>
      <c r="BO1062" s="93"/>
      <c r="BP1062" s="93"/>
      <c r="BQ1062" s="93"/>
      <c r="BR1062" s="93"/>
      <c r="BS1062" s="93"/>
      <c r="BT1062" s="93"/>
      <c r="BU1062" s="93"/>
      <c r="BV1062" s="93"/>
      <c r="BW1062" s="93"/>
      <c r="BX1062" s="93"/>
      <c r="BY1062" s="93"/>
    </row>
    <row r="1063" spans="1:77" s="97" customFormat="1" x14ac:dyDescent="0.2">
      <c r="A1063" s="157"/>
      <c r="X1063" s="93"/>
      <c r="Y1063" s="93"/>
      <c r="Z1063" s="93"/>
      <c r="AA1063" s="93"/>
      <c r="AB1063" s="93"/>
      <c r="AC1063" s="93"/>
      <c r="AD1063" s="93"/>
      <c r="AE1063" s="93"/>
      <c r="AF1063" s="93"/>
      <c r="AG1063" s="93"/>
      <c r="AH1063" s="93"/>
      <c r="AI1063" s="93"/>
      <c r="AJ1063" s="93"/>
      <c r="AK1063" s="93"/>
      <c r="AL1063" s="93"/>
      <c r="AM1063" s="93"/>
      <c r="AN1063" s="93"/>
      <c r="AO1063" s="93"/>
      <c r="AP1063" s="93"/>
      <c r="AQ1063" s="93"/>
      <c r="AR1063" s="93"/>
      <c r="AS1063" s="93"/>
      <c r="AT1063" s="93"/>
      <c r="AU1063" s="93"/>
      <c r="AV1063" s="93"/>
      <c r="AW1063" s="93"/>
      <c r="AX1063" s="93"/>
      <c r="AY1063" s="93"/>
      <c r="AZ1063" s="93"/>
      <c r="BA1063" s="93"/>
      <c r="BB1063" s="93"/>
      <c r="BC1063" s="93"/>
      <c r="BD1063" s="93"/>
      <c r="BE1063" s="93"/>
      <c r="BF1063" s="93"/>
      <c r="BG1063" s="93"/>
      <c r="BH1063" s="93"/>
      <c r="BI1063" s="93"/>
      <c r="BJ1063" s="93"/>
      <c r="BK1063" s="93"/>
      <c r="BL1063" s="93"/>
      <c r="BM1063" s="93"/>
      <c r="BN1063" s="93"/>
      <c r="BO1063" s="93"/>
      <c r="BP1063" s="93"/>
      <c r="BQ1063" s="93"/>
      <c r="BR1063" s="93"/>
      <c r="BS1063" s="93"/>
      <c r="BT1063" s="93"/>
      <c r="BU1063" s="93"/>
      <c r="BV1063" s="93"/>
      <c r="BW1063" s="93"/>
      <c r="BX1063" s="93"/>
      <c r="BY1063" s="93"/>
    </row>
    <row r="1064" spans="1:77" s="97" customFormat="1" x14ac:dyDescent="0.2">
      <c r="A1064" s="157"/>
      <c r="X1064" s="93"/>
      <c r="Y1064" s="93"/>
      <c r="Z1064" s="93"/>
      <c r="AA1064" s="93"/>
      <c r="AB1064" s="93"/>
      <c r="AC1064" s="93"/>
      <c r="AD1064" s="93"/>
      <c r="AE1064" s="93"/>
      <c r="AF1064" s="93"/>
      <c r="AG1064" s="93"/>
      <c r="AH1064" s="93"/>
      <c r="AI1064" s="93"/>
      <c r="AJ1064" s="93"/>
      <c r="AK1064" s="93"/>
      <c r="AL1064" s="93"/>
      <c r="AM1064" s="93"/>
      <c r="AN1064" s="93"/>
      <c r="AO1064" s="93"/>
      <c r="AP1064" s="93"/>
      <c r="AQ1064" s="93"/>
      <c r="AR1064" s="93"/>
      <c r="AS1064" s="93"/>
      <c r="AT1064" s="93"/>
      <c r="AU1064" s="93"/>
      <c r="AV1064" s="93"/>
      <c r="AW1064" s="93"/>
      <c r="AX1064" s="93"/>
      <c r="AY1064" s="93"/>
      <c r="AZ1064" s="93"/>
      <c r="BA1064" s="93"/>
      <c r="BB1064" s="93"/>
      <c r="BC1064" s="93"/>
      <c r="BD1064" s="93"/>
      <c r="BE1064" s="93"/>
      <c r="BF1064" s="93"/>
      <c r="BG1064" s="93"/>
      <c r="BH1064" s="93"/>
      <c r="BI1064" s="93"/>
      <c r="BJ1064" s="93"/>
      <c r="BK1064" s="93"/>
      <c r="BL1064" s="93"/>
      <c r="BM1064" s="93"/>
      <c r="BN1064" s="93"/>
      <c r="BO1064" s="93"/>
      <c r="BP1064" s="93"/>
      <c r="BQ1064" s="93"/>
      <c r="BR1064" s="93"/>
      <c r="BS1064" s="93"/>
      <c r="BT1064" s="93"/>
      <c r="BU1064" s="93"/>
      <c r="BV1064" s="93"/>
      <c r="BW1064" s="93"/>
      <c r="BX1064" s="93"/>
      <c r="BY1064" s="93"/>
    </row>
    <row r="1065" spans="1:77" s="97" customFormat="1" x14ac:dyDescent="0.2">
      <c r="A1065" s="157"/>
      <c r="X1065" s="93"/>
      <c r="Y1065" s="93"/>
      <c r="Z1065" s="93"/>
      <c r="AA1065" s="93"/>
      <c r="AB1065" s="93"/>
      <c r="AC1065" s="93"/>
      <c r="AD1065" s="93"/>
      <c r="AE1065" s="93"/>
      <c r="AF1065" s="93"/>
      <c r="AG1065" s="93"/>
      <c r="AH1065" s="93"/>
      <c r="AI1065" s="93"/>
      <c r="AJ1065" s="93"/>
      <c r="AK1065" s="93"/>
      <c r="AL1065" s="93"/>
      <c r="AM1065" s="93"/>
      <c r="AN1065" s="93"/>
      <c r="AO1065" s="93"/>
      <c r="AP1065" s="93"/>
      <c r="AQ1065" s="93"/>
      <c r="AR1065" s="93"/>
      <c r="AS1065" s="93"/>
      <c r="AT1065" s="93"/>
      <c r="AU1065" s="93"/>
      <c r="AV1065" s="93"/>
      <c r="AW1065" s="93"/>
      <c r="AX1065" s="93"/>
      <c r="AY1065" s="93"/>
      <c r="AZ1065" s="93"/>
      <c r="BA1065" s="93"/>
      <c r="BB1065" s="93"/>
      <c r="BC1065" s="93"/>
      <c r="BD1065" s="93"/>
      <c r="BE1065" s="93"/>
      <c r="BF1065" s="93"/>
      <c r="BG1065" s="93"/>
      <c r="BH1065" s="93"/>
      <c r="BI1065" s="93"/>
      <c r="BJ1065" s="93"/>
      <c r="BK1065" s="93"/>
      <c r="BL1065" s="93"/>
      <c r="BM1065" s="93"/>
      <c r="BN1065" s="93"/>
      <c r="BO1065" s="93"/>
      <c r="BP1065" s="93"/>
      <c r="BQ1065" s="93"/>
      <c r="BR1065" s="93"/>
      <c r="BS1065" s="93"/>
      <c r="BT1065" s="93"/>
      <c r="BU1065" s="93"/>
      <c r="BV1065" s="93"/>
      <c r="BW1065" s="93"/>
      <c r="BX1065" s="93"/>
      <c r="BY1065" s="93"/>
    </row>
    <row r="1066" spans="1:77" s="97" customFormat="1" x14ac:dyDescent="0.2">
      <c r="A1066" s="157"/>
      <c r="X1066" s="93"/>
      <c r="Y1066" s="93"/>
      <c r="Z1066" s="93"/>
      <c r="AA1066" s="93"/>
      <c r="AB1066" s="93"/>
      <c r="AC1066" s="93"/>
      <c r="AD1066" s="93"/>
      <c r="AE1066" s="93"/>
      <c r="AF1066" s="93"/>
      <c r="AG1066" s="93"/>
      <c r="AH1066" s="93"/>
      <c r="AI1066" s="93"/>
      <c r="AJ1066" s="93"/>
      <c r="AK1066" s="93"/>
      <c r="AL1066" s="93"/>
      <c r="AM1066" s="93"/>
      <c r="AN1066" s="93"/>
      <c r="AO1066" s="93"/>
      <c r="AP1066" s="93"/>
      <c r="AQ1066" s="93"/>
      <c r="AR1066" s="93"/>
      <c r="AS1066" s="93"/>
      <c r="AT1066" s="93"/>
      <c r="AU1066" s="93"/>
      <c r="AV1066" s="93"/>
      <c r="AW1066" s="93"/>
      <c r="AX1066" s="93"/>
      <c r="AY1066" s="93"/>
      <c r="AZ1066" s="93"/>
      <c r="BA1066" s="93"/>
      <c r="BB1066" s="93"/>
      <c r="BC1066" s="93"/>
      <c r="BD1066" s="93"/>
      <c r="BE1066" s="93"/>
      <c r="BF1066" s="93"/>
      <c r="BG1066" s="93"/>
      <c r="BH1066" s="93"/>
      <c r="BI1066" s="93"/>
      <c r="BJ1066" s="93"/>
      <c r="BK1066" s="93"/>
      <c r="BL1066" s="93"/>
      <c r="BM1066" s="93"/>
      <c r="BN1066" s="93"/>
      <c r="BO1066" s="93"/>
      <c r="BP1066" s="93"/>
      <c r="BQ1066" s="93"/>
      <c r="BR1066" s="93"/>
      <c r="BS1066" s="93"/>
      <c r="BT1066" s="93"/>
      <c r="BU1066" s="93"/>
      <c r="BV1066" s="93"/>
      <c r="BW1066" s="93"/>
      <c r="BX1066" s="93"/>
      <c r="BY1066" s="93"/>
    </row>
    <row r="1067" spans="1:77" s="97" customFormat="1" x14ac:dyDescent="0.2">
      <c r="A1067" s="157"/>
      <c r="X1067" s="93"/>
      <c r="Y1067" s="93"/>
      <c r="Z1067" s="93"/>
      <c r="AA1067" s="93"/>
      <c r="AB1067" s="93"/>
      <c r="AC1067" s="93"/>
      <c r="AD1067" s="93"/>
      <c r="AE1067" s="93"/>
      <c r="AF1067" s="93"/>
      <c r="AG1067" s="93"/>
      <c r="AH1067" s="93"/>
      <c r="AI1067" s="93"/>
      <c r="AJ1067" s="93"/>
      <c r="AK1067" s="93"/>
      <c r="AL1067" s="93"/>
      <c r="AM1067" s="93"/>
      <c r="AN1067" s="93"/>
      <c r="AO1067" s="93"/>
      <c r="AP1067" s="93"/>
      <c r="AQ1067" s="93"/>
      <c r="AR1067" s="93"/>
      <c r="AS1067" s="93"/>
      <c r="AT1067" s="93"/>
      <c r="AU1067" s="93"/>
      <c r="AV1067" s="93"/>
      <c r="AW1067" s="93"/>
      <c r="AX1067" s="93"/>
      <c r="AY1067" s="93"/>
      <c r="AZ1067" s="93"/>
      <c r="BA1067" s="93"/>
      <c r="BB1067" s="93"/>
      <c r="BC1067" s="93"/>
      <c r="BD1067" s="93"/>
      <c r="BE1067" s="93"/>
      <c r="BF1067" s="93"/>
      <c r="BG1067" s="93"/>
      <c r="BH1067" s="93"/>
      <c r="BI1067" s="93"/>
      <c r="BJ1067" s="93"/>
      <c r="BK1067" s="93"/>
      <c r="BL1067" s="93"/>
      <c r="BM1067" s="93"/>
      <c r="BN1067" s="93"/>
      <c r="BO1067" s="93"/>
      <c r="BP1067" s="93"/>
      <c r="BQ1067" s="93"/>
      <c r="BR1067" s="93"/>
      <c r="BS1067" s="93"/>
      <c r="BT1067" s="93"/>
      <c r="BU1067" s="93"/>
      <c r="BV1067" s="93"/>
      <c r="BW1067" s="93"/>
      <c r="BX1067" s="93"/>
      <c r="BY1067" s="93"/>
    </row>
    <row r="1068" spans="1:77" s="97" customFormat="1" x14ac:dyDescent="0.2">
      <c r="A1068" s="157"/>
      <c r="X1068" s="93"/>
      <c r="Y1068" s="93"/>
      <c r="Z1068" s="93"/>
      <c r="AA1068" s="93"/>
      <c r="AB1068" s="93"/>
      <c r="AC1068" s="93"/>
      <c r="AD1068" s="93"/>
      <c r="AE1068" s="93"/>
      <c r="AF1068" s="93"/>
      <c r="AG1068" s="93"/>
      <c r="AH1068" s="93"/>
      <c r="AI1068" s="93"/>
      <c r="AJ1068" s="93"/>
      <c r="AK1068" s="93"/>
      <c r="AL1068" s="93"/>
      <c r="AM1068" s="93"/>
      <c r="AN1068" s="93"/>
      <c r="AO1068" s="93"/>
      <c r="AP1068" s="93"/>
      <c r="AQ1068" s="93"/>
      <c r="AR1068" s="93"/>
      <c r="AS1068" s="93"/>
      <c r="AT1068" s="93"/>
      <c r="AU1068" s="93"/>
      <c r="AV1068" s="93"/>
      <c r="AW1068" s="93"/>
      <c r="AX1068" s="93"/>
      <c r="AY1068" s="93"/>
      <c r="AZ1068" s="93"/>
      <c r="BA1068" s="93"/>
      <c r="BB1068" s="93"/>
      <c r="BC1068" s="93"/>
      <c r="BD1068" s="93"/>
      <c r="BE1068" s="93"/>
      <c r="BF1068" s="93"/>
      <c r="BG1068" s="93"/>
      <c r="BH1068" s="93"/>
      <c r="BI1068" s="93"/>
      <c r="BJ1068" s="93"/>
      <c r="BK1068" s="93"/>
      <c r="BL1068" s="93"/>
      <c r="BM1068" s="93"/>
      <c r="BN1068" s="93"/>
      <c r="BO1068" s="93"/>
      <c r="BP1068" s="93"/>
      <c r="BQ1068" s="93"/>
      <c r="BR1068" s="93"/>
      <c r="BS1068" s="93"/>
      <c r="BT1068" s="93"/>
      <c r="BU1068" s="93"/>
      <c r="BV1068" s="93"/>
      <c r="BW1068" s="93"/>
      <c r="BX1068" s="93"/>
      <c r="BY1068" s="93"/>
    </row>
    <row r="1069" spans="1:77" s="97" customFormat="1" x14ac:dyDescent="0.2">
      <c r="A1069" s="157"/>
      <c r="X1069" s="93"/>
      <c r="Y1069" s="93"/>
      <c r="Z1069" s="93"/>
      <c r="AA1069" s="93"/>
      <c r="AB1069" s="93"/>
      <c r="AC1069" s="93"/>
      <c r="AD1069" s="93"/>
      <c r="AE1069" s="93"/>
      <c r="AF1069" s="93"/>
      <c r="AG1069" s="93"/>
      <c r="AH1069" s="93"/>
      <c r="AI1069" s="93"/>
      <c r="AJ1069" s="93"/>
      <c r="AK1069" s="93"/>
      <c r="AL1069" s="93"/>
      <c r="AM1069" s="93"/>
      <c r="AN1069" s="93"/>
      <c r="AO1069" s="93"/>
      <c r="AP1069" s="93"/>
      <c r="AQ1069" s="93"/>
      <c r="AR1069" s="93"/>
      <c r="AS1069" s="93"/>
      <c r="AT1069" s="93"/>
      <c r="AU1069" s="93"/>
      <c r="AV1069" s="93"/>
      <c r="AW1069" s="93"/>
      <c r="AX1069" s="93"/>
      <c r="AY1069" s="93"/>
      <c r="AZ1069" s="93"/>
      <c r="BA1069" s="93"/>
      <c r="BB1069" s="93"/>
      <c r="BC1069" s="93"/>
      <c r="BD1069" s="93"/>
      <c r="BE1069" s="93"/>
      <c r="BF1069" s="93"/>
      <c r="BG1069" s="93"/>
      <c r="BH1069" s="93"/>
      <c r="BI1069" s="93"/>
      <c r="BJ1069" s="93"/>
      <c r="BK1069" s="93"/>
      <c r="BL1069" s="93"/>
      <c r="BM1069" s="93"/>
      <c r="BN1069" s="93"/>
      <c r="BO1069" s="93"/>
      <c r="BP1069" s="93"/>
      <c r="BQ1069" s="93"/>
      <c r="BR1069" s="93"/>
      <c r="BS1069" s="93"/>
      <c r="BT1069" s="93"/>
      <c r="BU1069" s="93"/>
      <c r="BV1069" s="93"/>
      <c r="BW1069" s="93"/>
      <c r="BX1069" s="93"/>
      <c r="BY1069" s="93"/>
    </row>
    <row r="1070" spans="1:77" s="97" customFormat="1" x14ac:dyDescent="0.2">
      <c r="A1070" s="157"/>
      <c r="X1070" s="93"/>
      <c r="Y1070" s="93"/>
      <c r="Z1070" s="93"/>
      <c r="AA1070" s="93"/>
      <c r="AB1070" s="93"/>
      <c r="AC1070" s="93"/>
      <c r="AD1070" s="93"/>
      <c r="AE1070" s="93"/>
      <c r="AF1070" s="93"/>
      <c r="AG1070" s="93"/>
      <c r="AH1070" s="93"/>
      <c r="AI1070" s="93"/>
      <c r="AJ1070" s="93"/>
      <c r="AK1070" s="93"/>
      <c r="AL1070" s="93"/>
      <c r="AM1070" s="93"/>
      <c r="AN1070" s="93"/>
      <c r="AO1070" s="93"/>
      <c r="AP1070" s="93"/>
      <c r="AQ1070" s="93"/>
      <c r="AR1070" s="93"/>
      <c r="AS1070" s="93"/>
      <c r="AT1070" s="93"/>
      <c r="AU1070" s="93"/>
      <c r="AV1070" s="93"/>
      <c r="AW1070" s="93"/>
      <c r="AX1070" s="93"/>
      <c r="AY1070" s="93"/>
      <c r="AZ1070" s="93"/>
      <c r="BA1070" s="93"/>
      <c r="BB1070" s="93"/>
      <c r="BC1070" s="93"/>
      <c r="BD1070" s="93"/>
      <c r="BE1070" s="93"/>
      <c r="BF1070" s="93"/>
      <c r="BG1070" s="93"/>
      <c r="BH1070" s="93"/>
      <c r="BI1070" s="93"/>
      <c r="BJ1070" s="93"/>
      <c r="BK1070" s="93"/>
      <c r="BL1070" s="93"/>
      <c r="BM1070" s="93"/>
      <c r="BN1070" s="93"/>
      <c r="BO1070" s="93"/>
      <c r="BP1070" s="93"/>
      <c r="BQ1070" s="93"/>
      <c r="BR1070" s="93"/>
      <c r="BS1070" s="93"/>
      <c r="BT1070" s="93"/>
      <c r="BU1070" s="93"/>
      <c r="BV1070" s="93"/>
      <c r="BW1070" s="93"/>
      <c r="BX1070" s="93"/>
      <c r="BY1070" s="93"/>
    </row>
    <row r="1071" spans="1:77" s="97" customFormat="1" x14ac:dyDescent="0.2">
      <c r="A1071" s="157"/>
      <c r="X1071" s="93"/>
      <c r="Y1071" s="93"/>
      <c r="Z1071" s="93"/>
      <c r="AA1071" s="93"/>
      <c r="AB1071" s="93"/>
      <c r="AC1071" s="93"/>
      <c r="AD1071" s="93"/>
      <c r="AE1071" s="93"/>
      <c r="AF1071" s="93"/>
      <c r="AG1071" s="93"/>
      <c r="AH1071" s="93"/>
      <c r="AI1071" s="93"/>
      <c r="AJ1071" s="93"/>
      <c r="AK1071" s="93"/>
      <c r="AL1071" s="93"/>
      <c r="AM1071" s="93"/>
      <c r="AN1071" s="93"/>
      <c r="AO1071" s="93"/>
      <c r="AP1071" s="93"/>
      <c r="AQ1071" s="93"/>
      <c r="AR1071" s="93"/>
      <c r="AS1071" s="93"/>
      <c r="AT1071" s="93"/>
      <c r="AU1071" s="93"/>
      <c r="AV1071" s="93"/>
      <c r="AW1071" s="93"/>
      <c r="AX1071" s="93"/>
      <c r="AY1071" s="93"/>
      <c r="AZ1071" s="93"/>
      <c r="BA1071" s="93"/>
      <c r="BB1071" s="93"/>
      <c r="BC1071" s="93"/>
      <c r="BD1071" s="93"/>
      <c r="BE1071" s="93"/>
      <c r="BF1071" s="93"/>
      <c r="BG1071" s="93"/>
      <c r="BH1071" s="93"/>
      <c r="BI1071" s="93"/>
      <c r="BJ1071" s="93"/>
      <c r="BK1071" s="93"/>
      <c r="BL1071" s="93"/>
      <c r="BM1071" s="93"/>
      <c r="BN1071" s="93"/>
      <c r="BO1071" s="93"/>
      <c r="BP1071" s="93"/>
      <c r="BQ1071" s="93"/>
      <c r="BR1071" s="93"/>
      <c r="BS1071" s="93"/>
      <c r="BT1071" s="93"/>
      <c r="BU1071" s="93"/>
      <c r="BV1071" s="93"/>
      <c r="BW1071" s="93"/>
      <c r="BX1071" s="93"/>
      <c r="BY1071" s="93"/>
    </row>
    <row r="1072" spans="1:77" s="97" customFormat="1" x14ac:dyDescent="0.2">
      <c r="A1072" s="157"/>
      <c r="X1072" s="93"/>
      <c r="Y1072" s="93"/>
      <c r="Z1072" s="93"/>
      <c r="AA1072" s="93"/>
      <c r="AB1072" s="93"/>
      <c r="AC1072" s="93"/>
      <c r="AD1072" s="93"/>
      <c r="AE1072" s="93"/>
      <c r="AF1072" s="93"/>
      <c r="AG1072" s="93"/>
      <c r="AH1072" s="93"/>
      <c r="AI1072" s="93"/>
      <c r="AJ1072" s="93"/>
      <c r="AK1072" s="93"/>
      <c r="AL1072" s="93"/>
      <c r="AM1072" s="93"/>
      <c r="AN1072" s="93"/>
      <c r="AO1072" s="93"/>
      <c r="AP1072" s="93"/>
      <c r="AQ1072" s="93"/>
      <c r="AR1072" s="93"/>
      <c r="AS1072" s="93"/>
      <c r="AT1072" s="93"/>
      <c r="AU1072" s="93"/>
      <c r="AV1072" s="93"/>
      <c r="AW1072" s="93"/>
      <c r="AX1072" s="93"/>
      <c r="AY1072" s="93"/>
      <c r="AZ1072" s="93"/>
      <c r="BA1072" s="93"/>
      <c r="BB1072" s="93"/>
      <c r="BC1072" s="93"/>
      <c r="BD1072" s="93"/>
      <c r="BE1072" s="93"/>
      <c r="BF1072" s="93"/>
      <c r="BG1072" s="93"/>
      <c r="BH1072" s="93"/>
      <c r="BI1072" s="93"/>
      <c r="BJ1072" s="93"/>
      <c r="BK1072" s="93"/>
      <c r="BL1072" s="93"/>
      <c r="BM1072" s="93"/>
      <c r="BN1072" s="93"/>
      <c r="BO1072" s="93"/>
      <c r="BP1072" s="93"/>
      <c r="BQ1072" s="93"/>
      <c r="BR1072" s="93"/>
      <c r="BS1072" s="93"/>
      <c r="BT1072" s="93"/>
      <c r="BU1072" s="93"/>
      <c r="BV1072" s="93"/>
      <c r="BW1072" s="93"/>
      <c r="BX1072" s="93"/>
      <c r="BY1072" s="93"/>
    </row>
    <row r="1073" spans="1:77" s="97" customFormat="1" x14ac:dyDescent="0.2">
      <c r="A1073" s="157"/>
      <c r="X1073" s="93"/>
      <c r="Y1073" s="93"/>
      <c r="Z1073" s="93"/>
      <c r="AA1073" s="93"/>
      <c r="AB1073" s="93"/>
      <c r="AC1073" s="93"/>
      <c r="AD1073" s="93"/>
      <c r="AE1073" s="93"/>
      <c r="AF1073" s="93"/>
      <c r="AG1073" s="93"/>
      <c r="AH1073" s="93"/>
      <c r="AI1073" s="93"/>
      <c r="AJ1073" s="93"/>
      <c r="AK1073" s="93"/>
      <c r="AL1073" s="93"/>
      <c r="AM1073" s="93"/>
      <c r="AN1073" s="93"/>
      <c r="AO1073" s="93"/>
      <c r="AP1073" s="93"/>
      <c r="AQ1073" s="93"/>
      <c r="AR1073" s="93"/>
      <c r="AS1073" s="93"/>
      <c r="AT1073" s="93"/>
      <c r="AU1073" s="93"/>
      <c r="AV1073" s="93"/>
      <c r="AW1073" s="93"/>
      <c r="AX1073" s="93"/>
      <c r="AY1073" s="93"/>
      <c r="AZ1073" s="93"/>
      <c r="BA1073" s="93"/>
      <c r="BB1073" s="93"/>
      <c r="BC1073" s="93"/>
      <c r="BD1073" s="93"/>
      <c r="BE1073" s="93"/>
      <c r="BF1073" s="93"/>
      <c r="BG1073" s="93"/>
      <c r="BH1073" s="93"/>
      <c r="BI1073" s="93"/>
      <c r="BJ1073" s="93"/>
      <c r="BK1073" s="93"/>
      <c r="BL1073" s="93"/>
      <c r="BM1073" s="93"/>
      <c r="BN1073" s="93"/>
      <c r="BO1073" s="93"/>
      <c r="BP1073" s="93"/>
      <c r="BQ1073" s="93"/>
      <c r="BR1073" s="93"/>
      <c r="BS1073" s="93"/>
      <c r="BT1073" s="93"/>
      <c r="BU1073" s="93"/>
      <c r="BV1073" s="93"/>
      <c r="BW1073" s="93"/>
      <c r="BX1073" s="93"/>
      <c r="BY1073" s="93"/>
    </row>
    <row r="1074" spans="1:77" s="97" customFormat="1" x14ac:dyDescent="0.2">
      <c r="A1074" s="157"/>
      <c r="X1074" s="93"/>
      <c r="Y1074" s="93"/>
      <c r="Z1074" s="93"/>
      <c r="AA1074" s="93"/>
      <c r="AB1074" s="93"/>
      <c r="AC1074" s="93"/>
      <c r="AD1074" s="93"/>
      <c r="AE1074" s="93"/>
      <c r="AF1074" s="93"/>
      <c r="AG1074" s="93"/>
      <c r="AH1074" s="93"/>
      <c r="AI1074" s="93"/>
      <c r="AJ1074" s="93"/>
      <c r="AK1074" s="93"/>
      <c r="AL1074" s="93"/>
      <c r="AM1074" s="93"/>
      <c r="AN1074" s="93"/>
      <c r="AO1074" s="93"/>
      <c r="AP1074" s="93"/>
      <c r="AQ1074" s="93"/>
      <c r="AR1074" s="93"/>
      <c r="AS1074" s="93"/>
      <c r="AT1074" s="93"/>
      <c r="AU1074" s="93"/>
      <c r="AV1074" s="93"/>
      <c r="AW1074" s="93"/>
      <c r="AX1074" s="93"/>
      <c r="AY1074" s="93"/>
      <c r="AZ1074" s="93"/>
      <c r="BA1074" s="93"/>
      <c r="BB1074" s="93"/>
      <c r="BC1074" s="93"/>
      <c r="BD1074" s="93"/>
      <c r="BE1074" s="93"/>
      <c r="BF1074" s="93"/>
      <c r="BG1074" s="93"/>
      <c r="BH1074" s="93"/>
      <c r="BI1074" s="93"/>
      <c r="BJ1074" s="93"/>
      <c r="BK1074" s="93"/>
      <c r="BL1074" s="93"/>
      <c r="BM1074" s="93"/>
      <c r="BN1074" s="93"/>
      <c r="BO1074" s="93"/>
      <c r="BP1074" s="93"/>
      <c r="BQ1074" s="93"/>
      <c r="BR1074" s="93"/>
      <c r="BS1074" s="93"/>
      <c r="BT1074" s="93"/>
      <c r="BU1074" s="93"/>
      <c r="BV1074" s="93"/>
      <c r="BW1074" s="93"/>
      <c r="BX1074" s="93"/>
      <c r="BY1074" s="93"/>
    </row>
    <row r="1075" spans="1:77" s="97" customFormat="1" x14ac:dyDescent="0.2">
      <c r="A1075" s="157"/>
      <c r="X1075" s="93"/>
      <c r="Y1075" s="93"/>
      <c r="Z1075" s="93"/>
      <c r="AA1075" s="93"/>
      <c r="AB1075" s="93"/>
      <c r="AC1075" s="93"/>
      <c r="AD1075" s="93"/>
      <c r="AE1075" s="93"/>
      <c r="AF1075" s="93"/>
      <c r="AG1075" s="93"/>
      <c r="AH1075" s="93"/>
      <c r="AI1075" s="93"/>
      <c r="AJ1075" s="93"/>
      <c r="AK1075" s="93"/>
      <c r="AL1075" s="93"/>
      <c r="AM1075" s="93"/>
      <c r="AN1075" s="93"/>
      <c r="AO1075" s="93"/>
      <c r="AP1075" s="93"/>
      <c r="AQ1075" s="93"/>
      <c r="AR1075" s="93"/>
      <c r="AS1075" s="93"/>
      <c r="AT1075" s="93"/>
      <c r="AU1075" s="93"/>
      <c r="AV1075" s="93"/>
      <c r="AW1075" s="93"/>
      <c r="AX1075" s="93"/>
      <c r="AY1075" s="93"/>
      <c r="AZ1075" s="93"/>
      <c r="BA1075" s="93"/>
      <c r="BB1075" s="93"/>
      <c r="BC1075" s="93"/>
      <c r="BD1075" s="93"/>
      <c r="BE1075" s="93"/>
      <c r="BF1075" s="93"/>
      <c r="BG1075" s="93"/>
      <c r="BH1075" s="93"/>
      <c r="BI1075" s="93"/>
      <c r="BJ1075" s="93"/>
      <c r="BK1075" s="93"/>
      <c r="BL1075" s="93"/>
      <c r="BM1075" s="93"/>
      <c r="BN1075" s="93"/>
      <c r="BO1075" s="93"/>
      <c r="BP1075" s="93"/>
      <c r="BQ1075" s="93"/>
      <c r="BR1075" s="93"/>
      <c r="BS1075" s="93"/>
      <c r="BT1075" s="93"/>
      <c r="BU1075" s="93"/>
      <c r="BV1075" s="93"/>
      <c r="BW1075" s="93"/>
      <c r="BX1075" s="93"/>
      <c r="BY1075" s="93"/>
    </row>
    <row r="1076" spans="1:77" s="97" customFormat="1" x14ac:dyDescent="0.2">
      <c r="A1076" s="157"/>
      <c r="X1076" s="93"/>
      <c r="Y1076" s="93"/>
      <c r="Z1076" s="93"/>
      <c r="AA1076" s="93"/>
      <c r="AB1076" s="93"/>
      <c r="AC1076" s="93"/>
      <c r="AD1076" s="93"/>
      <c r="AE1076" s="93"/>
      <c r="AF1076" s="93"/>
      <c r="AG1076" s="93"/>
      <c r="AH1076" s="93"/>
      <c r="AI1076" s="93"/>
      <c r="AJ1076" s="93"/>
      <c r="AK1076" s="93"/>
      <c r="AL1076" s="93"/>
      <c r="AM1076" s="93"/>
      <c r="AN1076" s="93"/>
      <c r="AO1076" s="93"/>
      <c r="AP1076" s="93"/>
      <c r="AQ1076" s="93"/>
      <c r="AR1076" s="93"/>
      <c r="AS1076" s="93"/>
      <c r="AT1076" s="93"/>
      <c r="AU1076" s="93"/>
      <c r="AV1076" s="93"/>
      <c r="AW1076" s="93"/>
      <c r="AX1076" s="93"/>
      <c r="AY1076" s="93"/>
      <c r="AZ1076" s="93"/>
      <c r="BA1076" s="93"/>
      <c r="BB1076" s="93"/>
      <c r="BC1076" s="93"/>
      <c r="BD1076" s="93"/>
      <c r="BE1076" s="93"/>
      <c r="BF1076" s="93"/>
      <c r="BG1076" s="93"/>
      <c r="BH1076" s="93"/>
      <c r="BI1076" s="93"/>
      <c r="BJ1076" s="93"/>
      <c r="BK1076" s="93"/>
      <c r="BL1076" s="93"/>
      <c r="BM1076" s="93"/>
      <c r="BN1076" s="93"/>
      <c r="BO1076" s="93"/>
      <c r="BP1076" s="93"/>
      <c r="BQ1076" s="93"/>
      <c r="BR1076" s="93"/>
      <c r="BS1076" s="93"/>
      <c r="BT1076" s="93"/>
      <c r="BU1076" s="93"/>
      <c r="BV1076" s="93"/>
      <c r="BW1076" s="93"/>
      <c r="BX1076" s="93"/>
      <c r="BY1076" s="93"/>
    </row>
    <row r="1077" spans="1:77" s="97" customFormat="1" x14ac:dyDescent="0.2">
      <c r="A1077" s="157"/>
      <c r="X1077" s="93"/>
      <c r="Y1077" s="93"/>
      <c r="Z1077" s="93"/>
      <c r="AA1077" s="93"/>
      <c r="AB1077" s="93"/>
      <c r="AC1077" s="93"/>
      <c r="AD1077" s="93"/>
      <c r="AE1077" s="93"/>
      <c r="AF1077" s="93"/>
      <c r="AG1077" s="93"/>
      <c r="AH1077" s="93"/>
      <c r="AI1077" s="93"/>
      <c r="AJ1077" s="93"/>
      <c r="AK1077" s="93"/>
      <c r="AL1077" s="93"/>
      <c r="AM1077" s="93"/>
      <c r="AN1077" s="93"/>
      <c r="AO1077" s="93"/>
      <c r="AP1077" s="93"/>
      <c r="AQ1077" s="93"/>
      <c r="AR1077" s="93"/>
      <c r="AS1077" s="93"/>
      <c r="AT1077" s="93"/>
      <c r="AU1077" s="93"/>
      <c r="AV1077" s="93"/>
      <c r="AW1077" s="93"/>
      <c r="AX1077" s="93"/>
      <c r="AY1077" s="93"/>
      <c r="AZ1077" s="93"/>
      <c r="BA1077" s="93"/>
      <c r="BB1077" s="93"/>
      <c r="BC1077" s="93"/>
      <c r="BD1077" s="93"/>
      <c r="BE1077" s="93"/>
      <c r="BF1077" s="93"/>
      <c r="BG1077" s="93"/>
      <c r="BH1077" s="93"/>
      <c r="BI1077" s="93"/>
      <c r="BJ1077" s="93"/>
      <c r="BK1077" s="93"/>
      <c r="BL1077" s="93"/>
      <c r="BM1077" s="93"/>
      <c r="BN1077" s="93"/>
      <c r="BO1077" s="93"/>
      <c r="BP1077" s="93"/>
      <c r="BQ1077" s="93"/>
      <c r="BR1077" s="93"/>
      <c r="BS1077" s="93"/>
      <c r="BT1077" s="93"/>
      <c r="BU1077" s="93"/>
      <c r="BV1077" s="93"/>
      <c r="BW1077" s="93"/>
      <c r="BX1077" s="93"/>
      <c r="BY1077" s="93"/>
    </row>
    <row r="1078" spans="1:77" s="97" customFormat="1" x14ac:dyDescent="0.2">
      <c r="A1078" s="157"/>
      <c r="X1078" s="93"/>
      <c r="Y1078" s="93"/>
      <c r="Z1078" s="93"/>
      <c r="AA1078" s="93"/>
      <c r="AB1078" s="93"/>
      <c r="AC1078" s="93"/>
      <c r="AD1078" s="93"/>
      <c r="AE1078" s="93"/>
      <c r="AF1078" s="93"/>
      <c r="AG1078" s="93"/>
      <c r="AH1078" s="93"/>
      <c r="AI1078" s="93"/>
      <c r="AJ1078" s="93"/>
      <c r="AK1078" s="93"/>
      <c r="AL1078" s="93"/>
      <c r="AM1078" s="93"/>
      <c r="AN1078" s="93"/>
      <c r="AO1078" s="93"/>
      <c r="AP1078" s="93"/>
      <c r="AQ1078" s="93"/>
      <c r="AR1078" s="93"/>
      <c r="AS1078" s="93"/>
      <c r="AT1078" s="93"/>
      <c r="AU1078" s="93"/>
      <c r="AV1078" s="93"/>
      <c r="AW1078" s="93"/>
      <c r="AX1078" s="93"/>
      <c r="AY1078" s="93"/>
      <c r="AZ1078" s="93"/>
      <c r="BA1078" s="93"/>
      <c r="BB1078" s="93"/>
      <c r="BC1078" s="93"/>
      <c r="BD1078" s="93"/>
      <c r="BE1078" s="93"/>
      <c r="BF1078" s="93"/>
      <c r="BG1078" s="93"/>
      <c r="BH1078" s="93"/>
      <c r="BI1078" s="93"/>
      <c r="BJ1078" s="93"/>
      <c r="BK1078" s="93"/>
      <c r="BL1078" s="93"/>
      <c r="BM1078" s="93"/>
      <c r="BN1078" s="93"/>
      <c r="BO1078" s="93"/>
      <c r="BP1078" s="93"/>
      <c r="BQ1078" s="93"/>
      <c r="BR1078" s="93"/>
      <c r="BS1078" s="93"/>
      <c r="BT1078" s="93"/>
      <c r="BU1078" s="93"/>
      <c r="BV1078" s="93"/>
      <c r="BW1078" s="93"/>
      <c r="BX1078" s="93"/>
      <c r="BY1078" s="93"/>
    </row>
    <row r="1079" spans="1:77" s="97" customFormat="1" x14ac:dyDescent="0.2">
      <c r="A1079" s="157"/>
      <c r="X1079" s="93"/>
      <c r="Y1079" s="93"/>
      <c r="Z1079" s="93"/>
      <c r="AA1079" s="93"/>
      <c r="AB1079" s="93"/>
      <c r="AC1079" s="93"/>
      <c r="AD1079" s="93"/>
      <c r="AE1079" s="93"/>
      <c r="AF1079" s="93"/>
      <c r="AG1079" s="93"/>
      <c r="AH1079" s="93"/>
      <c r="AI1079" s="93"/>
      <c r="AJ1079" s="93"/>
      <c r="AK1079" s="93"/>
      <c r="AL1079" s="93"/>
      <c r="AM1079" s="93"/>
      <c r="AN1079" s="93"/>
      <c r="AO1079" s="93"/>
      <c r="AP1079" s="93"/>
      <c r="AQ1079" s="93"/>
      <c r="AR1079" s="93"/>
      <c r="AS1079" s="93"/>
      <c r="AT1079" s="93"/>
      <c r="AU1079" s="93"/>
      <c r="AV1079" s="93"/>
      <c r="AW1079" s="93"/>
      <c r="AX1079" s="93"/>
      <c r="AY1079" s="93"/>
      <c r="AZ1079" s="93"/>
      <c r="BA1079" s="93"/>
      <c r="BB1079" s="93"/>
      <c r="BC1079" s="93"/>
      <c r="BD1079" s="93"/>
      <c r="BE1079" s="93"/>
      <c r="BF1079" s="93"/>
      <c r="BG1079" s="93"/>
      <c r="BH1079" s="93"/>
      <c r="BI1079" s="93"/>
      <c r="BJ1079" s="93"/>
      <c r="BK1079" s="93"/>
      <c r="BL1079" s="93"/>
      <c r="BM1079" s="93"/>
      <c r="BN1079" s="93"/>
      <c r="BO1079" s="93"/>
      <c r="BP1079" s="93"/>
      <c r="BQ1079" s="93"/>
      <c r="BR1079" s="93"/>
      <c r="BS1079" s="93"/>
      <c r="BT1079" s="93"/>
      <c r="BU1079" s="93"/>
      <c r="BV1079" s="93"/>
      <c r="BW1079" s="93"/>
      <c r="BX1079" s="93"/>
      <c r="BY1079" s="93"/>
    </row>
    <row r="1080" spans="1:77" s="97" customFormat="1" x14ac:dyDescent="0.2">
      <c r="A1080" s="157"/>
      <c r="X1080" s="93"/>
      <c r="Y1080" s="93"/>
      <c r="Z1080" s="93"/>
      <c r="AA1080" s="93"/>
      <c r="AB1080" s="93"/>
      <c r="AC1080" s="93"/>
      <c r="AD1080" s="93"/>
      <c r="AE1080" s="93"/>
      <c r="AF1080" s="93"/>
      <c r="AG1080" s="93"/>
      <c r="AH1080" s="93"/>
      <c r="AI1080" s="93"/>
      <c r="AJ1080" s="93"/>
      <c r="AK1080" s="93"/>
      <c r="AL1080" s="93"/>
      <c r="AM1080" s="93"/>
      <c r="AN1080" s="93"/>
      <c r="AO1080" s="93"/>
      <c r="AP1080" s="93"/>
      <c r="AQ1080" s="93"/>
      <c r="AR1080" s="93"/>
      <c r="AS1080" s="93"/>
      <c r="AT1080" s="93"/>
      <c r="AU1080" s="93"/>
      <c r="AV1080" s="93"/>
      <c r="AW1080" s="93"/>
      <c r="AX1080" s="93"/>
      <c r="AY1080" s="93"/>
      <c r="AZ1080" s="93"/>
      <c r="BA1080" s="93"/>
      <c r="BB1080" s="93"/>
      <c r="BC1080" s="93"/>
      <c r="BD1080" s="93"/>
      <c r="BE1080" s="93"/>
      <c r="BF1080" s="93"/>
      <c r="BG1080" s="93"/>
      <c r="BH1080" s="93"/>
      <c r="BI1080" s="93"/>
      <c r="BJ1080" s="93"/>
      <c r="BK1080" s="93"/>
      <c r="BL1080" s="93"/>
      <c r="BM1080" s="93"/>
      <c r="BN1080" s="93"/>
      <c r="BO1080" s="93"/>
      <c r="BP1080" s="93"/>
      <c r="BQ1080" s="93"/>
      <c r="BR1080" s="93"/>
      <c r="BS1080" s="93"/>
      <c r="BT1080" s="93"/>
      <c r="BU1080" s="93"/>
      <c r="BV1080" s="93"/>
      <c r="BW1080" s="93"/>
      <c r="BX1080" s="93"/>
      <c r="BY1080" s="93"/>
    </row>
    <row r="1081" spans="1:77" s="97" customFormat="1" x14ac:dyDescent="0.2">
      <c r="A1081" s="157"/>
      <c r="X1081" s="93"/>
      <c r="Y1081" s="93"/>
      <c r="Z1081" s="93"/>
      <c r="AA1081" s="93"/>
      <c r="AB1081" s="93"/>
      <c r="AC1081" s="93"/>
      <c r="AD1081" s="93"/>
      <c r="AE1081" s="93"/>
      <c r="AF1081" s="93"/>
      <c r="AG1081" s="93"/>
      <c r="AH1081" s="93"/>
      <c r="AI1081" s="93"/>
      <c r="AJ1081" s="93"/>
      <c r="AK1081" s="93"/>
      <c r="AL1081" s="93"/>
      <c r="AM1081" s="93"/>
      <c r="AN1081" s="93"/>
      <c r="AO1081" s="93"/>
      <c r="AP1081" s="93"/>
      <c r="AQ1081" s="93"/>
      <c r="AR1081" s="93"/>
      <c r="AS1081" s="93"/>
      <c r="AT1081" s="93"/>
      <c r="AU1081" s="93"/>
      <c r="AV1081" s="93"/>
      <c r="AW1081" s="93"/>
      <c r="AX1081" s="93"/>
      <c r="AY1081" s="93"/>
      <c r="AZ1081" s="93"/>
      <c r="BA1081" s="93"/>
      <c r="BB1081" s="93"/>
      <c r="BC1081" s="93"/>
      <c r="BD1081" s="93"/>
      <c r="BE1081" s="93"/>
      <c r="BF1081" s="93"/>
      <c r="BG1081" s="93"/>
      <c r="BH1081" s="93"/>
      <c r="BI1081" s="93"/>
      <c r="BJ1081" s="93"/>
      <c r="BK1081" s="93"/>
      <c r="BL1081" s="93"/>
      <c r="BM1081" s="93"/>
      <c r="BN1081" s="93"/>
      <c r="BO1081" s="93"/>
      <c r="BP1081" s="93"/>
      <c r="BQ1081" s="93"/>
      <c r="BR1081" s="93"/>
      <c r="BS1081" s="93"/>
      <c r="BT1081" s="93"/>
      <c r="BU1081" s="93"/>
      <c r="BV1081" s="93"/>
      <c r="BW1081" s="93"/>
      <c r="BX1081" s="93"/>
      <c r="BY1081" s="93"/>
    </row>
    <row r="1082" spans="1:77" s="97" customFormat="1" x14ac:dyDescent="0.2">
      <c r="A1082" s="157"/>
      <c r="X1082" s="93"/>
      <c r="Y1082" s="93"/>
      <c r="Z1082" s="93"/>
      <c r="AA1082" s="93"/>
      <c r="AB1082" s="93"/>
      <c r="AC1082" s="93"/>
      <c r="AD1082" s="93"/>
      <c r="AE1082" s="93"/>
      <c r="AF1082" s="93"/>
      <c r="AG1082" s="93"/>
      <c r="AH1082" s="93"/>
      <c r="AI1082" s="93"/>
      <c r="AJ1082" s="93"/>
      <c r="AK1082" s="93"/>
      <c r="AL1082" s="93"/>
      <c r="AM1082" s="93"/>
      <c r="AN1082" s="93"/>
      <c r="AO1082" s="93"/>
      <c r="AP1082" s="93"/>
      <c r="AQ1082" s="93"/>
      <c r="AR1082" s="93"/>
      <c r="AS1082" s="93"/>
      <c r="AT1082" s="93"/>
      <c r="AU1082" s="93"/>
      <c r="AV1082" s="93"/>
      <c r="AW1082" s="93"/>
      <c r="AX1082" s="93"/>
      <c r="AY1082" s="93"/>
      <c r="AZ1082" s="93"/>
      <c r="BA1082" s="93"/>
      <c r="BB1082" s="93"/>
      <c r="BC1082" s="93"/>
      <c r="BD1082" s="93"/>
      <c r="BE1082" s="93"/>
      <c r="BF1082" s="93"/>
      <c r="BG1082" s="93"/>
      <c r="BH1082" s="93"/>
      <c r="BI1082" s="93"/>
      <c r="BJ1082" s="93"/>
      <c r="BK1082" s="93"/>
      <c r="BL1082" s="93"/>
      <c r="BM1082" s="93"/>
      <c r="BN1082" s="93"/>
      <c r="BO1082" s="93"/>
      <c r="BP1082" s="93"/>
      <c r="BQ1082" s="93"/>
      <c r="BR1082" s="93"/>
      <c r="BS1082" s="93"/>
      <c r="BT1082" s="93"/>
      <c r="BU1082" s="93"/>
      <c r="BV1082" s="93"/>
      <c r="BW1082" s="93"/>
      <c r="BX1082" s="93"/>
      <c r="BY1082" s="93"/>
    </row>
    <row r="1083" spans="1:77" s="97" customFormat="1" x14ac:dyDescent="0.2">
      <c r="A1083" s="157"/>
      <c r="X1083" s="93"/>
      <c r="Y1083" s="93"/>
      <c r="Z1083" s="93"/>
      <c r="AA1083" s="93"/>
      <c r="AB1083" s="93"/>
      <c r="AC1083" s="93"/>
      <c r="AD1083" s="93"/>
      <c r="AE1083" s="93"/>
      <c r="AF1083" s="93"/>
      <c r="AG1083" s="93"/>
      <c r="AH1083" s="93"/>
      <c r="AI1083" s="93"/>
      <c r="AJ1083" s="93"/>
      <c r="AK1083" s="93"/>
      <c r="AL1083" s="93"/>
      <c r="AM1083" s="93"/>
      <c r="AN1083" s="93"/>
      <c r="AO1083" s="93"/>
      <c r="AP1083" s="93"/>
      <c r="AQ1083" s="93"/>
      <c r="AR1083" s="93"/>
      <c r="AS1083" s="93"/>
      <c r="AT1083" s="93"/>
      <c r="AU1083" s="93"/>
      <c r="AV1083" s="93"/>
      <c r="AW1083" s="93"/>
      <c r="AX1083" s="93"/>
      <c r="AY1083" s="93"/>
      <c r="AZ1083" s="93"/>
      <c r="BA1083" s="93"/>
      <c r="BB1083" s="93"/>
      <c r="BC1083" s="93"/>
      <c r="BD1083" s="93"/>
      <c r="BE1083" s="93"/>
      <c r="BF1083" s="93"/>
      <c r="BG1083" s="93"/>
      <c r="BH1083" s="93"/>
      <c r="BI1083" s="93"/>
      <c r="BJ1083" s="93"/>
      <c r="BK1083" s="93"/>
      <c r="BL1083" s="93"/>
      <c r="BM1083" s="93"/>
      <c r="BN1083" s="93"/>
      <c r="BO1083" s="93"/>
      <c r="BP1083" s="93"/>
      <c r="BQ1083" s="93"/>
      <c r="BR1083" s="93"/>
      <c r="BS1083" s="93"/>
      <c r="BT1083" s="93"/>
      <c r="BU1083" s="93"/>
      <c r="BV1083" s="93"/>
      <c r="BW1083" s="93"/>
      <c r="BX1083" s="93"/>
      <c r="BY1083" s="93"/>
    </row>
    <row r="1084" spans="1:77" s="97" customFormat="1" x14ac:dyDescent="0.2">
      <c r="A1084" s="157"/>
      <c r="X1084" s="93"/>
      <c r="Y1084" s="93"/>
      <c r="Z1084" s="93"/>
      <c r="AA1084" s="93"/>
      <c r="AB1084" s="93"/>
      <c r="AC1084" s="93"/>
      <c r="AD1084" s="93"/>
      <c r="AE1084" s="93"/>
      <c r="AF1084" s="93"/>
      <c r="AG1084" s="93"/>
      <c r="AH1084" s="93"/>
      <c r="AI1084" s="93"/>
      <c r="AJ1084" s="93"/>
      <c r="AK1084" s="93"/>
      <c r="AL1084" s="93"/>
      <c r="AM1084" s="93"/>
      <c r="AN1084" s="93"/>
      <c r="AO1084" s="93"/>
      <c r="AP1084" s="93"/>
      <c r="AQ1084" s="93"/>
      <c r="AR1084" s="93"/>
      <c r="AS1084" s="93"/>
      <c r="AT1084" s="93"/>
      <c r="AU1084" s="93"/>
      <c r="AV1084" s="93"/>
      <c r="AW1084" s="93"/>
      <c r="AX1084" s="93"/>
      <c r="AY1084" s="93"/>
      <c r="AZ1084" s="93"/>
      <c r="BA1084" s="93"/>
      <c r="BB1084" s="93"/>
      <c r="BC1084" s="93"/>
      <c r="BD1084" s="93"/>
      <c r="BE1084" s="93"/>
      <c r="BF1084" s="93"/>
      <c r="BG1084" s="93"/>
      <c r="BH1084" s="93"/>
      <c r="BI1084" s="93"/>
      <c r="BJ1084" s="93"/>
      <c r="BK1084" s="93"/>
      <c r="BL1084" s="93"/>
      <c r="BM1084" s="93"/>
      <c r="BN1084" s="93"/>
      <c r="BO1084" s="93"/>
      <c r="BP1084" s="93"/>
      <c r="BQ1084" s="93"/>
      <c r="BR1084" s="93"/>
      <c r="BS1084" s="93"/>
      <c r="BT1084" s="93"/>
      <c r="BU1084" s="93"/>
      <c r="BV1084" s="93"/>
      <c r="BW1084" s="93"/>
      <c r="BX1084" s="93"/>
      <c r="BY1084" s="93"/>
    </row>
    <row r="1085" spans="1:77" s="97" customFormat="1" x14ac:dyDescent="0.2">
      <c r="A1085" s="157"/>
      <c r="X1085" s="93"/>
      <c r="Y1085" s="93"/>
      <c r="Z1085" s="93"/>
      <c r="AA1085" s="93"/>
      <c r="AB1085" s="93"/>
      <c r="AC1085" s="93"/>
      <c r="AD1085" s="93"/>
      <c r="AE1085" s="93"/>
      <c r="AF1085" s="93"/>
      <c r="AG1085" s="93"/>
      <c r="AH1085" s="93"/>
      <c r="AI1085" s="93"/>
      <c r="AJ1085" s="93"/>
      <c r="AK1085" s="93"/>
      <c r="AL1085" s="93"/>
      <c r="AM1085" s="93"/>
      <c r="AN1085" s="93"/>
      <c r="AO1085" s="93"/>
      <c r="AP1085" s="93"/>
      <c r="AQ1085" s="93"/>
      <c r="AR1085" s="93"/>
      <c r="AS1085" s="93"/>
      <c r="AT1085" s="93"/>
      <c r="AU1085" s="93"/>
      <c r="AV1085" s="93"/>
      <c r="AW1085" s="93"/>
      <c r="AX1085" s="93"/>
      <c r="AY1085" s="93"/>
      <c r="AZ1085" s="93"/>
      <c r="BA1085" s="93"/>
      <c r="BB1085" s="93"/>
      <c r="BC1085" s="93"/>
      <c r="BD1085" s="93"/>
      <c r="BE1085" s="93"/>
      <c r="BF1085" s="93"/>
      <c r="BG1085" s="93"/>
      <c r="BH1085" s="93"/>
      <c r="BI1085" s="93"/>
      <c r="BJ1085" s="93"/>
      <c r="BK1085" s="93"/>
      <c r="BL1085" s="93"/>
      <c r="BM1085" s="93"/>
      <c r="BN1085" s="93"/>
      <c r="BO1085" s="93"/>
      <c r="BP1085" s="93"/>
      <c r="BQ1085" s="93"/>
      <c r="BR1085" s="93"/>
      <c r="BS1085" s="93"/>
      <c r="BT1085" s="93"/>
      <c r="BU1085" s="93"/>
      <c r="BV1085" s="93"/>
      <c r="BW1085" s="93"/>
      <c r="BX1085" s="93"/>
      <c r="BY1085" s="93"/>
    </row>
    <row r="1086" spans="1:77" s="97" customFormat="1" x14ac:dyDescent="0.2">
      <c r="A1086" s="157"/>
      <c r="X1086" s="93"/>
      <c r="Y1086" s="93"/>
      <c r="Z1086" s="93"/>
      <c r="AA1086" s="93"/>
      <c r="AB1086" s="93"/>
      <c r="AC1086" s="93"/>
      <c r="AD1086" s="93"/>
      <c r="AE1086" s="93"/>
      <c r="AF1086" s="93"/>
      <c r="AG1086" s="93"/>
      <c r="AH1086" s="93"/>
      <c r="AI1086" s="93"/>
      <c r="AJ1086" s="93"/>
      <c r="AK1086" s="93"/>
      <c r="AL1086" s="93"/>
      <c r="AM1086" s="93"/>
      <c r="AN1086" s="93"/>
      <c r="AO1086" s="93"/>
      <c r="AP1086" s="93"/>
      <c r="AQ1086" s="93"/>
      <c r="AR1086" s="93"/>
      <c r="AS1086" s="93"/>
      <c r="AT1086" s="93"/>
      <c r="AU1086" s="93"/>
      <c r="AV1086" s="93"/>
      <c r="AW1086" s="93"/>
      <c r="AX1086" s="93"/>
      <c r="AY1086" s="93"/>
      <c r="AZ1086" s="93"/>
      <c r="BA1086" s="93"/>
      <c r="BB1086" s="93"/>
      <c r="BC1086" s="93"/>
      <c r="BD1086" s="93"/>
      <c r="BE1086" s="93"/>
      <c r="BF1086" s="93"/>
      <c r="BG1086" s="93"/>
      <c r="BH1086" s="93"/>
      <c r="BI1086" s="93"/>
      <c r="BJ1086" s="93"/>
      <c r="BK1086" s="93"/>
      <c r="BL1086" s="93"/>
      <c r="BM1086" s="93"/>
      <c r="BN1086" s="93"/>
      <c r="BO1086" s="93"/>
      <c r="BP1086" s="93"/>
      <c r="BQ1086" s="93"/>
      <c r="BR1086" s="93"/>
      <c r="BS1086" s="93"/>
      <c r="BT1086" s="93"/>
      <c r="BU1086" s="93"/>
      <c r="BV1086" s="93"/>
      <c r="BW1086" s="93"/>
      <c r="BX1086" s="93"/>
      <c r="BY1086" s="93"/>
    </row>
    <row r="1087" spans="1:77" s="97" customFormat="1" x14ac:dyDescent="0.2">
      <c r="A1087" s="157"/>
      <c r="X1087" s="93"/>
      <c r="Y1087" s="93"/>
      <c r="Z1087" s="93"/>
      <c r="AA1087" s="93"/>
      <c r="AB1087" s="93"/>
      <c r="AC1087" s="93"/>
      <c r="AD1087" s="93"/>
      <c r="AE1087" s="93"/>
      <c r="AF1087" s="93"/>
      <c r="AG1087" s="93"/>
      <c r="AH1087" s="93"/>
      <c r="AI1087" s="93"/>
      <c r="AJ1087" s="93"/>
      <c r="AK1087" s="93"/>
      <c r="AL1087" s="93"/>
      <c r="AM1087" s="93"/>
      <c r="AN1087" s="93"/>
      <c r="AO1087" s="93"/>
      <c r="AP1087" s="93"/>
      <c r="AQ1087" s="93"/>
      <c r="AR1087" s="93"/>
      <c r="AS1087" s="93"/>
      <c r="AT1087" s="93"/>
      <c r="AU1087" s="93"/>
      <c r="AV1087" s="93"/>
      <c r="AW1087" s="93"/>
      <c r="AX1087" s="93"/>
      <c r="AY1087" s="93"/>
      <c r="AZ1087" s="93"/>
      <c r="BA1087" s="93"/>
      <c r="BB1087" s="93"/>
      <c r="BC1087" s="93"/>
      <c r="BD1087" s="93"/>
      <c r="BE1087" s="93"/>
      <c r="BF1087" s="93"/>
      <c r="BG1087" s="93"/>
      <c r="BH1087" s="93"/>
      <c r="BI1087" s="93"/>
      <c r="BJ1087" s="93"/>
      <c r="BK1087" s="93"/>
      <c r="BL1087" s="93"/>
      <c r="BM1087" s="93"/>
      <c r="BN1087" s="93"/>
      <c r="BO1087" s="93"/>
      <c r="BP1087" s="93"/>
      <c r="BQ1087" s="93"/>
      <c r="BR1087" s="93"/>
      <c r="BS1087" s="93"/>
      <c r="BT1087" s="93"/>
      <c r="BU1087" s="93"/>
      <c r="BV1087" s="93"/>
      <c r="BW1087" s="93"/>
      <c r="BX1087" s="93"/>
      <c r="BY1087" s="93"/>
    </row>
    <row r="1088" spans="1:77" s="97" customFormat="1" x14ac:dyDescent="0.2">
      <c r="A1088" s="157"/>
      <c r="X1088" s="93"/>
      <c r="Y1088" s="93"/>
      <c r="Z1088" s="93"/>
      <c r="AA1088" s="93"/>
      <c r="AB1088" s="93"/>
      <c r="AC1088" s="93"/>
      <c r="AD1088" s="93"/>
      <c r="AE1088" s="93"/>
      <c r="AF1088" s="93"/>
      <c r="AG1088" s="93"/>
      <c r="AH1088" s="93"/>
      <c r="AI1088" s="93"/>
      <c r="AJ1088" s="93"/>
      <c r="AK1088" s="93"/>
      <c r="AL1088" s="93"/>
      <c r="AM1088" s="93"/>
      <c r="AN1088" s="93"/>
      <c r="AO1088" s="93"/>
      <c r="AP1088" s="93"/>
      <c r="AQ1088" s="93"/>
      <c r="AR1088" s="93"/>
      <c r="AS1088" s="93"/>
      <c r="AT1088" s="93"/>
      <c r="AU1088" s="93"/>
      <c r="AV1088" s="93"/>
      <c r="AW1088" s="93"/>
      <c r="AX1088" s="93"/>
      <c r="AY1088" s="93"/>
      <c r="AZ1088" s="93"/>
      <c r="BA1088" s="93"/>
      <c r="BB1088" s="93"/>
      <c r="BC1088" s="93"/>
      <c r="BD1088" s="93"/>
      <c r="BE1088" s="93"/>
      <c r="BF1088" s="93"/>
      <c r="BG1088" s="93"/>
      <c r="BH1088" s="93"/>
      <c r="BI1088" s="93"/>
      <c r="BJ1088" s="93"/>
      <c r="BK1088" s="93"/>
      <c r="BL1088" s="93"/>
      <c r="BM1088" s="93"/>
      <c r="BN1088" s="93"/>
      <c r="BO1088" s="93"/>
      <c r="BP1088" s="93"/>
      <c r="BQ1088" s="93"/>
      <c r="BR1088" s="93"/>
      <c r="BS1088" s="93"/>
      <c r="BT1088" s="93"/>
      <c r="BU1088" s="93"/>
      <c r="BV1088" s="93"/>
      <c r="BW1088" s="93"/>
      <c r="BX1088" s="93"/>
      <c r="BY1088" s="93"/>
    </row>
    <row r="1089" spans="1:77" s="97" customFormat="1" x14ac:dyDescent="0.2">
      <c r="A1089" s="157"/>
      <c r="X1089" s="93"/>
      <c r="Y1089" s="93"/>
      <c r="Z1089" s="93"/>
      <c r="AA1089" s="93"/>
      <c r="AB1089" s="93"/>
      <c r="AC1089" s="93"/>
      <c r="AD1089" s="93"/>
      <c r="AE1089" s="93"/>
      <c r="AF1089" s="93"/>
      <c r="AG1089" s="93"/>
      <c r="AH1089" s="93"/>
      <c r="AI1089" s="93"/>
      <c r="AJ1089" s="93"/>
      <c r="AK1089" s="93"/>
      <c r="AL1089" s="93"/>
      <c r="AM1089" s="93"/>
      <c r="AN1089" s="93"/>
      <c r="AO1089" s="93"/>
      <c r="AP1089" s="93"/>
      <c r="AQ1089" s="93"/>
      <c r="AR1089" s="93"/>
      <c r="AS1089" s="93"/>
      <c r="AT1089" s="93"/>
      <c r="AU1089" s="93"/>
      <c r="AV1089" s="93"/>
      <c r="AW1089" s="93"/>
      <c r="AX1089" s="93"/>
      <c r="AY1089" s="93"/>
      <c r="AZ1089" s="93"/>
      <c r="BA1089" s="93"/>
      <c r="BB1089" s="93"/>
      <c r="BC1089" s="93"/>
      <c r="BD1089" s="93"/>
      <c r="BE1089" s="93"/>
      <c r="BF1089" s="93"/>
      <c r="BG1089" s="93"/>
      <c r="BH1089" s="93"/>
      <c r="BI1089" s="93"/>
      <c r="BJ1089" s="93"/>
      <c r="BK1089" s="93"/>
      <c r="BL1089" s="93"/>
      <c r="BM1089" s="93"/>
      <c r="BN1089" s="93"/>
      <c r="BO1089" s="93"/>
      <c r="BP1089" s="93"/>
      <c r="BQ1089" s="93"/>
      <c r="BR1089" s="93"/>
      <c r="BS1089" s="93"/>
      <c r="BT1089" s="93"/>
      <c r="BU1089" s="93"/>
      <c r="BV1089" s="93"/>
      <c r="BW1089" s="93"/>
      <c r="BX1089" s="93"/>
      <c r="BY1089" s="93"/>
    </row>
    <row r="1090" spans="1:77" s="97" customFormat="1" x14ac:dyDescent="0.2">
      <c r="A1090" s="157"/>
      <c r="X1090" s="93"/>
      <c r="Y1090" s="93"/>
      <c r="Z1090" s="93"/>
      <c r="AA1090" s="93"/>
      <c r="AB1090" s="93"/>
      <c r="AC1090" s="93"/>
      <c r="AD1090" s="93"/>
      <c r="AE1090" s="93"/>
      <c r="AF1090" s="93"/>
      <c r="AG1090" s="93"/>
      <c r="AH1090" s="93"/>
      <c r="AI1090" s="93"/>
      <c r="AJ1090" s="93"/>
      <c r="AK1090" s="93"/>
      <c r="AL1090" s="93"/>
      <c r="AM1090" s="93"/>
      <c r="AN1090" s="93"/>
      <c r="AO1090" s="93"/>
      <c r="AP1090" s="93"/>
      <c r="AQ1090" s="93"/>
      <c r="AR1090" s="93"/>
      <c r="AS1090" s="93"/>
      <c r="AT1090" s="93"/>
      <c r="AU1090" s="93"/>
      <c r="AV1090" s="93"/>
      <c r="AW1090" s="93"/>
      <c r="AX1090" s="93"/>
      <c r="AY1090" s="93"/>
      <c r="AZ1090" s="93"/>
      <c r="BA1090" s="93"/>
      <c r="BB1090" s="93"/>
      <c r="BC1090" s="93"/>
      <c r="BD1090" s="93"/>
      <c r="BE1090" s="93"/>
      <c r="BF1090" s="93"/>
      <c r="BG1090" s="93"/>
      <c r="BH1090" s="93"/>
      <c r="BI1090" s="93"/>
      <c r="BJ1090" s="93"/>
      <c r="BK1090" s="93"/>
      <c r="BL1090" s="93"/>
      <c r="BM1090" s="93"/>
      <c r="BN1090" s="93"/>
      <c r="BO1090" s="93"/>
      <c r="BP1090" s="93"/>
      <c r="BQ1090" s="93"/>
      <c r="BR1090" s="93"/>
      <c r="BS1090" s="93"/>
      <c r="BT1090" s="93"/>
      <c r="BU1090" s="93"/>
      <c r="BV1090" s="93"/>
      <c r="BW1090" s="93"/>
      <c r="BX1090" s="93"/>
      <c r="BY1090" s="93"/>
    </row>
    <row r="1091" spans="1:77" s="97" customFormat="1" x14ac:dyDescent="0.2">
      <c r="A1091" s="157"/>
      <c r="X1091" s="93"/>
      <c r="Y1091" s="93"/>
      <c r="Z1091" s="93"/>
      <c r="AA1091" s="93"/>
      <c r="AB1091" s="93"/>
      <c r="AC1091" s="93"/>
      <c r="AD1091" s="93"/>
      <c r="AE1091" s="93"/>
      <c r="AF1091" s="93"/>
      <c r="AG1091" s="93"/>
      <c r="AH1091" s="93"/>
      <c r="AI1091" s="93"/>
      <c r="AJ1091" s="93"/>
      <c r="AK1091" s="93"/>
      <c r="AL1091" s="93"/>
      <c r="AM1091" s="93"/>
      <c r="AN1091" s="93"/>
      <c r="AO1091" s="93"/>
      <c r="AP1091" s="93"/>
      <c r="AQ1091" s="93"/>
      <c r="AR1091" s="93"/>
      <c r="AS1091" s="93"/>
      <c r="AT1091" s="93"/>
      <c r="AU1091" s="93"/>
      <c r="AV1091" s="93"/>
      <c r="AW1091" s="93"/>
      <c r="AX1091" s="93"/>
      <c r="AY1091" s="93"/>
      <c r="AZ1091" s="93"/>
      <c r="BA1091" s="93"/>
      <c r="BB1091" s="93"/>
      <c r="BC1091" s="93"/>
      <c r="BD1091" s="93"/>
      <c r="BE1091" s="93"/>
      <c r="BF1091" s="93"/>
      <c r="BG1091" s="93"/>
      <c r="BH1091" s="93"/>
      <c r="BI1091" s="93"/>
      <c r="BJ1091" s="93"/>
      <c r="BK1091" s="93"/>
      <c r="BL1091" s="93"/>
      <c r="BM1091" s="93"/>
      <c r="BN1091" s="93"/>
      <c r="BO1091" s="93"/>
      <c r="BP1091" s="93"/>
      <c r="BQ1091" s="93"/>
      <c r="BR1091" s="93"/>
      <c r="BS1091" s="93"/>
      <c r="BT1091" s="93"/>
      <c r="BU1091" s="93"/>
      <c r="BV1091" s="93"/>
      <c r="BW1091" s="93"/>
      <c r="BX1091" s="93"/>
      <c r="BY1091" s="93"/>
    </row>
    <row r="1092" spans="1:77" s="97" customFormat="1" x14ac:dyDescent="0.2">
      <c r="A1092" s="157"/>
      <c r="X1092" s="93"/>
      <c r="Y1092" s="93"/>
      <c r="Z1092" s="93"/>
      <c r="AA1092" s="93"/>
      <c r="AB1092" s="93"/>
      <c r="AC1092" s="93"/>
      <c r="AD1092" s="93"/>
      <c r="AE1092" s="93"/>
      <c r="AF1092" s="93"/>
      <c r="AG1092" s="93"/>
      <c r="AH1092" s="93"/>
      <c r="AI1092" s="93"/>
      <c r="AJ1092" s="93"/>
      <c r="AK1092" s="93"/>
      <c r="AL1092" s="93"/>
      <c r="AM1092" s="93"/>
      <c r="AN1092" s="93"/>
      <c r="AO1092" s="93"/>
      <c r="AP1092" s="93"/>
      <c r="AQ1092" s="93"/>
      <c r="AR1092" s="93"/>
      <c r="AS1092" s="93"/>
      <c r="AT1092" s="93"/>
      <c r="AU1092" s="93"/>
      <c r="AV1092" s="93"/>
      <c r="AW1092" s="93"/>
      <c r="AX1092" s="93"/>
      <c r="AY1092" s="93"/>
      <c r="AZ1092" s="93"/>
      <c r="BA1092" s="93"/>
      <c r="BB1092" s="93"/>
      <c r="BC1092" s="93"/>
      <c r="BD1092" s="93"/>
      <c r="BE1092" s="93"/>
      <c r="BF1092" s="93"/>
      <c r="BG1092" s="93"/>
      <c r="BH1092" s="93"/>
      <c r="BI1092" s="93"/>
      <c r="BJ1092" s="93"/>
      <c r="BK1092" s="93"/>
      <c r="BL1092" s="93"/>
      <c r="BM1092" s="93"/>
      <c r="BN1092" s="93"/>
      <c r="BO1092" s="93"/>
      <c r="BP1092" s="93"/>
      <c r="BQ1092" s="93"/>
      <c r="BR1092" s="93"/>
      <c r="BS1092" s="93"/>
      <c r="BT1092" s="93"/>
      <c r="BU1092" s="93"/>
      <c r="BV1092" s="93"/>
      <c r="BW1092" s="93"/>
      <c r="BX1092" s="93"/>
      <c r="BY1092" s="93"/>
    </row>
    <row r="1093" spans="1:77" s="97" customFormat="1" x14ac:dyDescent="0.2">
      <c r="A1093" s="157"/>
      <c r="X1093" s="93"/>
      <c r="Y1093" s="93"/>
      <c r="Z1093" s="93"/>
      <c r="AA1093" s="93"/>
      <c r="AB1093" s="93"/>
      <c r="AC1093" s="93"/>
      <c r="AD1093" s="93"/>
      <c r="AE1093" s="93"/>
      <c r="AF1093" s="93"/>
      <c r="AG1093" s="93"/>
      <c r="AH1093" s="93"/>
      <c r="AI1093" s="93"/>
      <c r="AJ1093" s="93"/>
      <c r="AK1093" s="93"/>
      <c r="AL1093" s="93"/>
      <c r="AM1093" s="93"/>
      <c r="AN1093" s="93"/>
      <c r="AO1093" s="93"/>
      <c r="AP1093" s="93"/>
      <c r="AQ1093" s="93"/>
      <c r="AR1093" s="93"/>
      <c r="AS1093" s="93"/>
      <c r="AT1093" s="93"/>
      <c r="AU1093" s="93"/>
      <c r="AV1093" s="93"/>
      <c r="AW1093" s="93"/>
      <c r="AX1093" s="93"/>
      <c r="AY1093" s="93"/>
      <c r="AZ1093" s="93"/>
      <c r="BA1093" s="93"/>
      <c r="BB1093" s="93"/>
      <c r="BC1093" s="93"/>
      <c r="BD1093" s="93"/>
      <c r="BE1093" s="93"/>
      <c r="BF1093" s="93"/>
      <c r="BG1093" s="93"/>
      <c r="BH1093" s="93"/>
      <c r="BI1093" s="93"/>
      <c r="BJ1093" s="93"/>
      <c r="BK1093" s="93"/>
      <c r="BL1093" s="93"/>
      <c r="BM1093" s="93"/>
      <c r="BN1093" s="93"/>
      <c r="BO1093" s="93"/>
      <c r="BP1093" s="93"/>
      <c r="BQ1093" s="93"/>
      <c r="BR1093" s="93"/>
      <c r="BS1093" s="93"/>
      <c r="BT1093" s="93"/>
      <c r="BU1093" s="93"/>
      <c r="BV1093" s="93"/>
      <c r="BW1093" s="93"/>
      <c r="BX1093" s="93"/>
      <c r="BY1093" s="93"/>
    </row>
    <row r="1094" spans="1:77" s="97" customFormat="1" x14ac:dyDescent="0.2">
      <c r="A1094" s="157"/>
      <c r="X1094" s="93"/>
      <c r="Y1094" s="93"/>
      <c r="Z1094" s="93"/>
      <c r="AA1094" s="93"/>
      <c r="AB1094" s="93"/>
      <c r="AC1094" s="93"/>
      <c r="AD1094" s="93"/>
      <c r="AE1094" s="93"/>
      <c r="AF1094" s="93"/>
      <c r="AG1094" s="93"/>
      <c r="AH1094" s="93"/>
      <c r="AI1094" s="93"/>
      <c r="AJ1094" s="93"/>
      <c r="AK1094" s="93"/>
      <c r="AL1094" s="93"/>
      <c r="AM1094" s="93"/>
      <c r="AN1094" s="93"/>
      <c r="AO1094" s="93"/>
      <c r="AP1094" s="93"/>
      <c r="AQ1094" s="93"/>
      <c r="AR1094" s="93"/>
      <c r="AS1094" s="93"/>
      <c r="AT1094" s="93"/>
      <c r="AU1094" s="93"/>
      <c r="AV1094" s="93"/>
      <c r="AW1094" s="93"/>
      <c r="AX1094" s="93"/>
      <c r="AY1094" s="93"/>
      <c r="AZ1094" s="93"/>
      <c r="BA1094" s="93"/>
      <c r="BB1094" s="93"/>
      <c r="BC1094" s="93"/>
      <c r="BD1094" s="93"/>
      <c r="BE1094" s="93"/>
      <c r="BF1094" s="93"/>
      <c r="BG1094" s="93"/>
      <c r="BH1094" s="93"/>
      <c r="BI1094" s="93"/>
      <c r="BJ1094" s="93"/>
      <c r="BK1094" s="93"/>
      <c r="BL1094" s="93"/>
      <c r="BM1094" s="93"/>
      <c r="BN1094" s="93"/>
      <c r="BO1094" s="93"/>
      <c r="BP1094" s="93"/>
      <c r="BQ1094" s="93"/>
      <c r="BR1094" s="93"/>
      <c r="BS1094" s="93"/>
      <c r="BT1094" s="93"/>
      <c r="BU1094" s="93"/>
      <c r="BV1094" s="93"/>
      <c r="BW1094" s="93"/>
      <c r="BX1094" s="93"/>
      <c r="BY1094" s="93"/>
    </row>
    <row r="1095" spans="1:77" s="97" customFormat="1" x14ac:dyDescent="0.2">
      <c r="A1095" s="157"/>
      <c r="X1095" s="93"/>
      <c r="Y1095" s="93"/>
      <c r="Z1095" s="93"/>
      <c r="AA1095" s="93"/>
      <c r="AB1095" s="93"/>
      <c r="AC1095" s="93"/>
      <c r="AD1095" s="93"/>
      <c r="AE1095" s="93"/>
      <c r="AF1095" s="93"/>
      <c r="AG1095" s="93"/>
      <c r="AH1095" s="93"/>
      <c r="AI1095" s="93"/>
      <c r="AJ1095" s="93"/>
      <c r="AK1095" s="93"/>
      <c r="AL1095" s="93"/>
      <c r="AM1095" s="93"/>
      <c r="AN1095" s="93"/>
      <c r="AO1095" s="93"/>
      <c r="AP1095" s="93"/>
      <c r="AQ1095" s="93"/>
      <c r="AR1095" s="93"/>
      <c r="AS1095" s="93"/>
      <c r="AT1095" s="93"/>
      <c r="AU1095" s="93"/>
      <c r="AV1095" s="93"/>
      <c r="AW1095" s="93"/>
      <c r="AX1095" s="93"/>
      <c r="AY1095" s="93"/>
      <c r="AZ1095" s="93"/>
      <c r="BA1095" s="93"/>
      <c r="BB1095" s="93"/>
      <c r="BC1095" s="93"/>
      <c r="BD1095" s="93"/>
      <c r="BE1095" s="93"/>
      <c r="BF1095" s="93"/>
      <c r="BG1095" s="93"/>
      <c r="BH1095" s="93"/>
      <c r="BI1095" s="93"/>
      <c r="BJ1095" s="93"/>
      <c r="BK1095" s="93"/>
      <c r="BL1095" s="93"/>
      <c r="BM1095" s="93"/>
      <c r="BN1095" s="93"/>
      <c r="BO1095" s="93"/>
      <c r="BP1095" s="93"/>
      <c r="BQ1095" s="93"/>
      <c r="BR1095" s="93"/>
      <c r="BS1095" s="93"/>
      <c r="BT1095" s="93"/>
      <c r="BU1095" s="93"/>
      <c r="BV1095" s="93"/>
      <c r="BW1095" s="93"/>
      <c r="BX1095" s="93"/>
      <c r="BY1095" s="93"/>
    </row>
    <row r="1096" spans="1:77" s="97" customFormat="1" x14ac:dyDescent="0.2">
      <c r="A1096" s="157"/>
      <c r="X1096" s="93"/>
      <c r="Y1096" s="93"/>
      <c r="Z1096" s="93"/>
      <c r="AA1096" s="93"/>
      <c r="AB1096" s="93"/>
      <c r="AC1096" s="93"/>
      <c r="AD1096" s="93"/>
      <c r="AE1096" s="93"/>
      <c r="AF1096" s="93"/>
      <c r="AG1096" s="93"/>
      <c r="AH1096" s="93"/>
      <c r="AI1096" s="93"/>
      <c r="AJ1096" s="93"/>
      <c r="AK1096" s="93"/>
      <c r="AL1096" s="93"/>
      <c r="AM1096" s="93"/>
      <c r="AN1096" s="93"/>
      <c r="AO1096" s="93"/>
      <c r="AP1096" s="93"/>
      <c r="AQ1096" s="93"/>
      <c r="AR1096" s="93"/>
      <c r="AS1096" s="93"/>
      <c r="AT1096" s="93"/>
      <c r="AU1096" s="93"/>
      <c r="AV1096" s="93"/>
      <c r="AW1096" s="93"/>
      <c r="AX1096" s="93"/>
      <c r="AY1096" s="93"/>
      <c r="AZ1096" s="93"/>
      <c r="BA1096" s="93"/>
      <c r="BB1096" s="93"/>
      <c r="BC1096" s="93"/>
      <c r="BD1096" s="93"/>
      <c r="BE1096" s="93"/>
      <c r="BF1096" s="93"/>
      <c r="BG1096" s="93"/>
      <c r="BH1096" s="93"/>
      <c r="BI1096" s="93"/>
      <c r="BJ1096" s="93"/>
      <c r="BK1096" s="93"/>
      <c r="BL1096" s="93"/>
      <c r="BM1096" s="93"/>
      <c r="BN1096" s="93"/>
      <c r="BO1096" s="93"/>
      <c r="BP1096" s="93"/>
      <c r="BQ1096" s="93"/>
      <c r="BR1096" s="93"/>
      <c r="BS1096" s="93"/>
      <c r="BT1096" s="93"/>
      <c r="BU1096" s="93"/>
      <c r="BV1096" s="93"/>
      <c r="BW1096" s="93"/>
      <c r="BX1096" s="93"/>
      <c r="BY1096" s="93"/>
    </row>
    <row r="1097" spans="1:77" s="97" customFormat="1" x14ac:dyDescent="0.2">
      <c r="A1097" s="157"/>
      <c r="X1097" s="93"/>
      <c r="Y1097" s="93"/>
      <c r="Z1097" s="93"/>
      <c r="AA1097" s="93"/>
      <c r="AB1097" s="93"/>
      <c r="AC1097" s="93"/>
      <c r="AD1097" s="93"/>
      <c r="AE1097" s="93"/>
      <c r="AF1097" s="93"/>
      <c r="AG1097" s="93"/>
      <c r="AH1097" s="93"/>
      <c r="AI1097" s="93"/>
      <c r="AJ1097" s="93"/>
      <c r="AK1097" s="93"/>
      <c r="AL1097" s="93"/>
      <c r="AM1097" s="93"/>
      <c r="AN1097" s="93"/>
      <c r="AO1097" s="93"/>
      <c r="AP1097" s="93"/>
      <c r="AQ1097" s="93"/>
      <c r="AR1097" s="93"/>
      <c r="AS1097" s="93"/>
      <c r="AT1097" s="93"/>
      <c r="AU1097" s="93"/>
      <c r="AV1097" s="93"/>
      <c r="AW1097" s="93"/>
      <c r="AX1097" s="93"/>
      <c r="AY1097" s="93"/>
      <c r="AZ1097" s="93"/>
      <c r="BA1097" s="93"/>
      <c r="BB1097" s="93"/>
      <c r="BC1097" s="93"/>
      <c r="BD1097" s="93"/>
      <c r="BE1097" s="93"/>
      <c r="BF1097" s="93"/>
      <c r="BG1097" s="93"/>
      <c r="BH1097" s="93"/>
      <c r="BI1097" s="93"/>
      <c r="BJ1097" s="93"/>
      <c r="BK1097" s="93"/>
      <c r="BL1097" s="93"/>
      <c r="BM1097" s="93"/>
      <c r="BN1097" s="93"/>
      <c r="BO1097" s="93"/>
      <c r="BP1097" s="93"/>
      <c r="BQ1097" s="93"/>
      <c r="BR1097" s="93"/>
      <c r="BS1097" s="93"/>
      <c r="BT1097" s="93"/>
      <c r="BU1097" s="93"/>
      <c r="BV1097" s="93"/>
      <c r="BW1097" s="93"/>
      <c r="BX1097" s="93"/>
      <c r="BY1097" s="93"/>
    </row>
    <row r="1098" spans="1:77" s="97" customFormat="1" x14ac:dyDescent="0.2">
      <c r="A1098" s="157"/>
      <c r="X1098" s="93"/>
      <c r="Y1098" s="93"/>
      <c r="Z1098" s="93"/>
      <c r="AA1098" s="93"/>
      <c r="AB1098" s="93"/>
      <c r="AC1098" s="93"/>
      <c r="AD1098" s="93"/>
      <c r="AE1098" s="93"/>
      <c r="AF1098" s="93"/>
      <c r="AG1098" s="93"/>
      <c r="AH1098" s="93"/>
      <c r="AI1098" s="93"/>
      <c r="AJ1098" s="93"/>
      <c r="AK1098" s="93"/>
      <c r="AL1098" s="93"/>
      <c r="AM1098" s="93"/>
      <c r="AN1098" s="93"/>
      <c r="AO1098" s="93"/>
      <c r="AP1098" s="93"/>
      <c r="AQ1098" s="93"/>
      <c r="AR1098" s="93"/>
      <c r="AS1098" s="93"/>
      <c r="AT1098" s="93"/>
      <c r="AU1098" s="93"/>
      <c r="AV1098" s="93"/>
      <c r="AW1098" s="93"/>
      <c r="AX1098" s="93"/>
      <c r="AY1098" s="93"/>
      <c r="AZ1098" s="93"/>
      <c r="BA1098" s="93"/>
      <c r="BB1098" s="93"/>
      <c r="BC1098" s="93"/>
      <c r="BD1098" s="93"/>
      <c r="BE1098" s="93"/>
      <c r="BF1098" s="93"/>
      <c r="BG1098" s="93"/>
      <c r="BH1098" s="93"/>
      <c r="BI1098" s="93"/>
      <c r="BJ1098" s="93"/>
      <c r="BK1098" s="93"/>
      <c r="BL1098" s="93"/>
      <c r="BM1098" s="93"/>
      <c r="BN1098" s="93"/>
      <c r="BO1098" s="93"/>
      <c r="BP1098" s="93"/>
      <c r="BQ1098" s="93"/>
      <c r="BR1098" s="93"/>
      <c r="BS1098" s="93"/>
      <c r="BT1098" s="93"/>
      <c r="BU1098" s="93"/>
      <c r="BV1098" s="93"/>
      <c r="BW1098" s="93"/>
      <c r="BX1098" s="93"/>
      <c r="BY1098" s="93"/>
    </row>
    <row r="1099" spans="1:77" s="97" customFormat="1" x14ac:dyDescent="0.2">
      <c r="A1099" s="157"/>
      <c r="X1099" s="93"/>
      <c r="Y1099" s="93"/>
      <c r="Z1099" s="93"/>
      <c r="AA1099" s="93"/>
      <c r="AB1099" s="93"/>
      <c r="AC1099" s="93"/>
      <c r="AD1099" s="93"/>
      <c r="AE1099" s="93"/>
      <c r="AF1099" s="93"/>
      <c r="AG1099" s="93"/>
      <c r="AH1099" s="93"/>
      <c r="AI1099" s="93"/>
      <c r="AJ1099" s="93"/>
      <c r="AK1099" s="93"/>
      <c r="AL1099" s="93"/>
      <c r="AM1099" s="93"/>
      <c r="AN1099" s="93"/>
      <c r="AO1099" s="93"/>
      <c r="AP1099" s="93"/>
      <c r="AQ1099" s="93"/>
      <c r="AR1099" s="93"/>
      <c r="AS1099" s="93"/>
      <c r="AT1099" s="93"/>
      <c r="AU1099" s="93"/>
      <c r="AV1099" s="93"/>
      <c r="AW1099" s="93"/>
      <c r="AX1099" s="93"/>
      <c r="AY1099" s="93"/>
      <c r="AZ1099" s="93"/>
      <c r="BA1099" s="93"/>
      <c r="BB1099" s="93"/>
      <c r="BC1099" s="93"/>
      <c r="BD1099" s="93"/>
      <c r="BE1099" s="93"/>
      <c r="BF1099" s="93"/>
      <c r="BG1099" s="93"/>
      <c r="BH1099" s="93"/>
      <c r="BI1099" s="93"/>
      <c r="BJ1099" s="93"/>
      <c r="BK1099" s="93"/>
      <c r="BL1099" s="93"/>
      <c r="BM1099" s="93"/>
      <c r="BN1099" s="93"/>
      <c r="BO1099" s="93"/>
      <c r="BP1099" s="93"/>
      <c r="BQ1099" s="93"/>
      <c r="BR1099" s="93"/>
      <c r="BS1099" s="93"/>
      <c r="BT1099" s="93"/>
      <c r="BU1099" s="93"/>
      <c r="BV1099" s="93"/>
      <c r="BW1099" s="93"/>
      <c r="BX1099" s="93"/>
      <c r="BY1099" s="93"/>
    </row>
    <row r="1100" spans="1:77" s="97" customFormat="1" x14ac:dyDescent="0.2">
      <c r="A1100" s="157"/>
      <c r="X1100" s="93"/>
      <c r="Y1100" s="93"/>
      <c r="Z1100" s="93"/>
      <c r="AA1100" s="93"/>
      <c r="AB1100" s="93"/>
      <c r="AC1100" s="93"/>
      <c r="AD1100" s="93"/>
      <c r="AE1100" s="93"/>
      <c r="AF1100" s="93"/>
      <c r="AG1100" s="93"/>
      <c r="AH1100" s="93"/>
      <c r="AI1100" s="93"/>
      <c r="AJ1100" s="93"/>
      <c r="AK1100" s="93"/>
      <c r="AL1100" s="93"/>
      <c r="AM1100" s="93"/>
      <c r="AN1100" s="93"/>
      <c r="AO1100" s="93"/>
      <c r="AP1100" s="93"/>
      <c r="AQ1100" s="93"/>
      <c r="AR1100" s="93"/>
      <c r="AS1100" s="93"/>
      <c r="AT1100" s="93"/>
      <c r="AU1100" s="93"/>
      <c r="AV1100" s="93"/>
      <c r="AW1100" s="93"/>
      <c r="AX1100" s="93"/>
      <c r="AY1100" s="93"/>
      <c r="AZ1100" s="93"/>
      <c r="BA1100" s="93"/>
      <c r="BB1100" s="93"/>
      <c r="BC1100" s="93"/>
      <c r="BD1100" s="93"/>
      <c r="BE1100" s="93"/>
      <c r="BF1100" s="93"/>
      <c r="BG1100" s="93"/>
      <c r="BH1100" s="93"/>
      <c r="BI1100" s="93"/>
      <c r="BJ1100" s="93"/>
      <c r="BK1100" s="93"/>
      <c r="BL1100" s="93"/>
      <c r="BM1100" s="93"/>
      <c r="BN1100" s="93"/>
      <c r="BO1100" s="93"/>
      <c r="BP1100" s="93"/>
      <c r="BQ1100" s="93"/>
      <c r="BR1100" s="93"/>
      <c r="BS1100" s="93"/>
      <c r="BT1100" s="93"/>
      <c r="BU1100" s="93"/>
      <c r="BV1100" s="93"/>
      <c r="BW1100" s="93"/>
      <c r="BX1100" s="93"/>
      <c r="BY1100" s="93"/>
    </row>
    <row r="1101" spans="1:77" s="97" customFormat="1" x14ac:dyDescent="0.2">
      <c r="A1101" s="157"/>
      <c r="X1101" s="93"/>
      <c r="Y1101" s="93"/>
      <c r="Z1101" s="93"/>
      <c r="AA1101" s="93"/>
      <c r="AB1101" s="93"/>
      <c r="AC1101" s="93"/>
      <c r="AD1101" s="93"/>
      <c r="AE1101" s="93"/>
      <c r="AF1101" s="93"/>
      <c r="AG1101" s="93"/>
      <c r="AH1101" s="93"/>
      <c r="AI1101" s="93"/>
      <c r="AJ1101" s="93"/>
      <c r="AK1101" s="93"/>
      <c r="AL1101" s="93"/>
      <c r="AM1101" s="93"/>
      <c r="AN1101" s="93"/>
      <c r="AO1101" s="93"/>
      <c r="AP1101" s="93"/>
      <c r="AQ1101" s="93"/>
      <c r="AR1101" s="93"/>
      <c r="AS1101" s="93"/>
      <c r="AT1101" s="93"/>
      <c r="AU1101" s="93"/>
      <c r="AV1101" s="93"/>
      <c r="AW1101" s="93"/>
      <c r="AX1101" s="93"/>
      <c r="AY1101" s="93"/>
      <c r="AZ1101" s="93"/>
      <c r="BA1101" s="93"/>
      <c r="BB1101" s="93"/>
      <c r="BC1101" s="93"/>
      <c r="BD1101" s="93"/>
      <c r="BE1101" s="93"/>
      <c r="BF1101" s="93"/>
      <c r="BG1101" s="93"/>
      <c r="BH1101" s="93"/>
      <c r="BI1101" s="93"/>
      <c r="BJ1101" s="93"/>
      <c r="BK1101" s="93"/>
      <c r="BL1101" s="93"/>
      <c r="BM1101" s="93"/>
      <c r="BN1101" s="93"/>
      <c r="BO1101" s="93"/>
      <c r="BP1101" s="93"/>
      <c r="BQ1101" s="93"/>
      <c r="BR1101" s="93"/>
      <c r="BS1101" s="93"/>
      <c r="BT1101" s="93"/>
      <c r="BU1101" s="93"/>
      <c r="BV1101" s="93"/>
      <c r="BW1101" s="93"/>
      <c r="BX1101" s="93"/>
      <c r="BY1101" s="93"/>
    </row>
    <row r="1102" spans="1:77" s="97" customFormat="1" x14ac:dyDescent="0.2">
      <c r="A1102" s="157"/>
      <c r="X1102" s="93"/>
      <c r="Y1102" s="93"/>
      <c r="Z1102" s="93"/>
      <c r="AA1102" s="93"/>
      <c r="AB1102" s="93"/>
      <c r="AC1102" s="93"/>
      <c r="AD1102" s="93"/>
      <c r="AE1102" s="93"/>
      <c r="AF1102" s="93"/>
      <c r="AG1102" s="93"/>
      <c r="AH1102" s="93"/>
      <c r="AI1102" s="93"/>
      <c r="AJ1102" s="93"/>
      <c r="AK1102" s="93"/>
      <c r="AL1102" s="93"/>
      <c r="AM1102" s="93"/>
      <c r="AN1102" s="93"/>
      <c r="AO1102" s="93"/>
      <c r="AP1102" s="93"/>
      <c r="AQ1102" s="93"/>
      <c r="AR1102" s="93"/>
      <c r="AS1102" s="93"/>
      <c r="AT1102" s="93"/>
      <c r="AU1102" s="93"/>
      <c r="AV1102" s="93"/>
      <c r="AW1102" s="93"/>
      <c r="AX1102" s="93"/>
      <c r="AY1102" s="93"/>
      <c r="AZ1102" s="93"/>
      <c r="BA1102" s="93"/>
      <c r="BB1102" s="93"/>
      <c r="BC1102" s="93"/>
      <c r="BD1102" s="93"/>
      <c r="BE1102" s="93"/>
      <c r="BF1102" s="93"/>
      <c r="BG1102" s="93"/>
      <c r="BH1102" s="93"/>
      <c r="BI1102" s="93"/>
      <c r="BJ1102" s="93"/>
      <c r="BK1102" s="93"/>
      <c r="BL1102" s="93"/>
      <c r="BM1102" s="93"/>
      <c r="BN1102" s="93"/>
      <c r="BO1102" s="93"/>
      <c r="BP1102" s="93"/>
      <c r="BQ1102" s="93"/>
      <c r="BR1102" s="93"/>
      <c r="BS1102" s="93"/>
      <c r="BT1102" s="93"/>
      <c r="BU1102" s="93"/>
      <c r="BV1102" s="93"/>
      <c r="BW1102" s="93"/>
      <c r="BX1102" s="93"/>
      <c r="BY1102" s="93"/>
    </row>
    <row r="1103" spans="1:77" s="97" customFormat="1" x14ac:dyDescent="0.2">
      <c r="A1103" s="157"/>
      <c r="X1103" s="93"/>
      <c r="Y1103" s="93"/>
      <c r="Z1103" s="93"/>
      <c r="AA1103" s="93"/>
      <c r="AB1103" s="93"/>
      <c r="AC1103" s="93"/>
      <c r="AD1103" s="93"/>
      <c r="AE1103" s="93"/>
      <c r="AF1103" s="93"/>
      <c r="AG1103" s="93"/>
      <c r="AH1103" s="93"/>
      <c r="AI1103" s="93"/>
      <c r="AJ1103" s="93"/>
      <c r="AK1103" s="93"/>
      <c r="AL1103" s="93"/>
      <c r="AM1103" s="93"/>
      <c r="AN1103" s="93"/>
      <c r="AO1103" s="93"/>
      <c r="AP1103" s="93"/>
      <c r="AQ1103" s="93"/>
      <c r="AR1103" s="93"/>
      <c r="AS1103" s="93"/>
      <c r="AT1103" s="93"/>
      <c r="AU1103" s="93"/>
      <c r="AV1103" s="93"/>
      <c r="AW1103" s="93"/>
      <c r="AX1103" s="93"/>
      <c r="AY1103" s="93"/>
      <c r="AZ1103" s="93"/>
      <c r="BA1103" s="93"/>
      <c r="BB1103" s="93"/>
      <c r="BC1103" s="93"/>
      <c r="BD1103" s="93"/>
      <c r="BE1103" s="93"/>
      <c r="BF1103" s="93"/>
      <c r="BG1103" s="93"/>
      <c r="BH1103" s="93"/>
      <c r="BI1103" s="93"/>
      <c r="BJ1103" s="93"/>
      <c r="BK1103" s="93"/>
      <c r="BL1103" s="93"/>
      <c r="BM1103" s="93"/>
      <c r="BN1103" s="93"/>
      <c r="BO1103" s="93"/>
      <c r="BP1103" s="93"/>
      <c r="BQ1103" s="93"/>
      <c r="BR1103" s="93"/>
      <c r="BS1103" s="93"/>
      <c r="BT1103" s="93"/>
      <c r="BU1103" s="93"/>
      <c r="BV1103" s="93"/>
      <c r="BW1103" s="93"/>
      <c r="BX1103" s="93"/>
      <c r="BY1103" s="93"/>
    </row>
    <row r="1104" spans="1:77" s="97" customFormat="1" x14ac:dyDescent="0.2">
      <c r="A1104" s="157"/>
      <c r="X1104" s="93"/>
      <c r="Y1104" s="93"/>
      <c r="Z1104" s="93"/>
      <c r="AA1104" s="93"/>
      <c r="AB1104" s="93"/>
      <c r="AC1104" s="93"/>
      <c r="AD1104" s="93"/>
      <c r="AE1104" s="93"/>
      <c r="AF1104" s="93"/>
      <c r="AG1104" s="93"/>
      <c r="AH1104" s="93"/>
      <c r="AI1104" s="93"/>
      <c r="AJ1104" s="93"/>
      <c r="AK1104" s="93"/>
      <c r="AL1104" s="93"/>
      <c r="AM1104" s="93"/>
      <c r="AN1104" s="93"/>
      <c r="AO1104" s="93"/>
      <c r="AP1104" s="93"/>
      <c r="AQ1104" s="93"/>
      <c r="AR1104" s="93"/>
      <c r="AS1104" s="93"/>
      <c r="AT1104" s="93"/>
      <c r="AU1104" s="93"/>
      <c r="AV1104" s="93"/>
      <c r="AW1104" s="93"/>
      <c r="AX1104" s="93"/>
      <c r="AY1104" s="93"/>
      <c r="AZ1104" s="93"/>
      <c r="BA1104" s="93"/>
      <c r="BB1104" s="93"/>
      <c r="BC1104" s="93"/>
      <c r="BD1104" s="93"/>
      <c r="BE1104" s="93"/>
      <c r="BF1104" s="93"/>
      <c r="BG1104" s="93"/>
      <c r="BH1104" s="93"/>
      <c r="BI1104" s="93"/>
      <c r="BJ1104" s="93"/>
      <c r="BK1104" s="93"/>
      <c r="BL1104" s="93"/>
      <c r="BM1104" s="93"/>
      <c r="BN1104" s="93"/>
      <c r="BO1104" s="93"/>
      <c r="BP1104" s="93"/>
      <c r="BQ1104" s="93"/>
      <c r="BR1104" s="93"/>
      <c r="BS1104" s="93"/>
      <c r="BT1104" s="93"/>
      <c r="BU1104" s="93"/>
      <c r="BV1104" s="93"/>
      <c r="BW1104" s="93"/>
      <c r="BX1104" s="93"/>
      <c r="BY1104" s="93"/>
    </row>
    <row r="1105" spans="1:77" s="97" customFormat="1" x14ac:dyDescent="0.2">
      <c r="A1105" s="157"/>
      <c r="X1105" s="93"/>
      <c r="Y1105" s="93"/>
      <c r="Z1105" s="93"/>
      <c r="AA1105" s="93"/>
      <c r="AB1105" s="93"/>
      <c r="AC1105" s="93"/>
      <c r="AD1105" s="93"/>
      <c r="AE1105" s="93"/>
      <c r="AF1105" s="93"/>
      <c r="AG1105" s="93"/>
      <c r="AH1105" s="93"/>
      <c r="AI1105" s="93"/>
      <c r="AJ1105" s="93"/>
      <c r="AK1105" s="93"/>
      <c r="AL1105" s="93"/>
      <c r="AM1105" s="93"/>
      <c r="AN1105" s="93"/>
      <c r="AO1105" s="93"/>
      <c r="AP1105" s="93"/>
      <c r="AQ1105" s="93"/>
      <c r="AR1105" s="93"/>
      <c r="AS1105" s="93"/>
      <c r="AT1105" s="93"/>
      <c r="AU1105" s="93"/>
      <c r="AV1105" s="93"/>
      <c r="AW1105" s="93"/>
      <c r="AX1105" s="93"/>
      <c r="AY1105" s="93"/>
      <c r="AZ1105" s="93"/>
      <c r="BA1105" s="93"/>
      <c r="BB1105" s="93"/>
      <c r="BC1105" s="93"/>
      <c r="BD1105" s="93"/>
      <c r="BE1105" s="93"/>
      <c r="BF1105" s="93"/>
      <c r="BG1105" s="93"/>
      <c r="BH1105" s="93"/>
      <c r="BI1105" s="93"/>
      <c r="BJ1105" s="93"/>
      <c r="BK1105" s="93"/>
      <c r="BL1105" s="93"/>
      <c r="BM1105" s="93"/>
      <c r="BN1105" s="93"/>
      <c r="BO1105" s="93"/>
      <c r="BP1105" s="93"/>
      <c r="BQ1105" s="93"/>
      <c r="BR1105" s="93"/>
      <c r="BS1105" s="93"/>
      <c r="BT1105" s="93"/>
      <c r="BU1105" s="93"/>
      <c r="BV1105" s="93"/>
      <c r="BW1105" s="93"/>
      <c r="BX1105" s="93"/>
      <c r="BY1105" s="93"/>
    </row>
    <row r="1106" spans="1:77" s="97" customFormat="1" x14ac:dyDescent="0.2">
      <c r="A1106" s="157"/>
      <c r="X1106" s="93"/>
      <c r="Y1106" s="93"/>
      <c r="Z1106" s="93"/>
      <c r="AA1106" s="93"/>
      <c r="AB1106" s="93"/>
      <c r="AC1106" s="93"/>
      <c r="AD1106" s="93"/>
      <c r="AE1106" s="93"/>
      <c r="AF1106" s="93"/>
      <c r="AG1106" s="93"/>
      <c r="AH1106" s="93"/>
      <c r="AI1106" s="93"/>
      <c r="AJ1106" s="93"/>
      <c r="AK1106" s="93"/>
      <c r="AL1106" s="93"/>
      <c r="AM1106" s="93"/>
      <c r="AN1106" s="93"/>
      <c r="AO1106" s="93"/>
      <c r="AP1106" s="93"/>
      <c r="AQ1106" s="93"/>
      <c r="AR1106" s="93"/>
      <c r="AS1106" s="93"/>
      <c r="AT1106" s="93"/>
      <c r="AU1106" s="93"/>
      <c r="AV1106" s="93"/>
      <c r="AW1106" s="93"/>
      <c r="AX1106" s="93"/>
      <c r="AY1106" s="93"/>
      <c r="AZ1106" s="93"/>
      <c r="BA1106" s="93"/>
      <c r="BB1106" s="93"/>
      <c r="BC1106" s="93"/>
      <c r="BD1106" s="93"/>
      <c r="BE1106" s="93"/>
      <c r="BF1106" s="93"/>
      <c r="BG1106" s="93"/>
      <c r="BH1106" s="93"/>
      <c r="BI1106" s="93"/>
      <c r="BJ1106" s="93"/>
      <c r="BK1106" s="93"/>
      <c r="BL1106" s="93"/>
      <c r="BM1106" s="93"/>
      <c r="BN1106" s="93"/>
      <c r="BO1106" s="93"/>
      <c r="BP1106" s="93"/>
      <c r="BQ1106" s="93"/>
      <c r="BR1106" s="93"/>
      <c r="BS1106" s="93"/>
      <c r="BT1106" s="93"/>
      <c r="BU1106" s="93"/>
      <c r="BV1106" s="93"/>
      <c r="BW1106" s="93"/>
      <c r="BX1106" s="93"/>
      <c r="BY1106" s="93"/>
    </row>
    <row r="1107" spans="1:77" s="97" customFormat="1" x14ac:dyDescent="0.2">
      <c r="A1107" s="157"/>
      <c r="X1107" s="93"/>
      <c r="Y1107" s="93"/>
      <c r="Z1107" s="93"/>
      <c r="AA1107" s="93"/>
      <c r="AB1107" s="93"/>
      <c r="AC1107" s="93"/>
      <c r="AD1107" s="93"/>
      <c r="AE1107" s="93"/>
      <c r="AF1107" s="93"/>
      <c r="AG1107" s="93"/>
      <c r="AH1107" s="93"/>
      <c r="AI1107" s="93"/>
      <c r="AJ1107" s="93"/>
      <c r="AK1107" s="93"/>
      <c r="AL1107" s="93"/>
      <c r="AM1107" s="93"/>
      <c r="AN1107" s="93"/>
      <c r="AO1107" s="93"/>
      <c r="AP1107" s="93"/>
      <c r="AQ1107" s="93"/>
      <c r="AR1107" s="93"/>
      <c r="AS1107" s="93"/>
      <c r="AT1107" s="93"/>
      <c r="AU1107" s="93"/>
      <c r="AV1107" s="93"/>
      <c r="AW1107" s="93"/>
      <c r="AX1107" s="93"/>
      <c r="AY1107" s="93"/>
      <c r="AZ1107" s="93"/>
      <c r="BA1107" s="93"/>
      <c r="BB1107" s="93"/>
      <c r="BC1107" s="93"/>
      <c r="BD1107" s="93"/>
      <c r="BE1107" s="93"/>
      <c r="BF1107" s="93"/>
      <c r="BG1107" s="93"/>
      <c r="BH1107" s="93"/>
      <c r="BI1107" s="93"/>
      <c r="BJ1107" s="93"/>
      <c r="BK1107" s="93"/>
      <c r="BL1107" s="93"/>
      <c r="BM1107" s="93"/>
      <c r="BN1107" s="93"/>
      <c r="BO1107" s="93"/>
      <c r="BP1107" s="93"/>
      <c r="BQ1107" s="93"/>
      <c r="BR1107" s="93"/>
      <c r="BS1107" s="93"/>
      <c r="BT1107" s="93"/>
      <c r="BU1107" s="93"/>
      <c r="BV1107" s="93"/>
      <c r="BW1107" s="93"/>
      <c r="BX1107" s="93"/>
      <c r="BY1107" s="93"/>
    </row>
    <row r="1108" spans="1:77" s="97" customFormat="1" x14ac:dyDescent="0.2">
      <c r="A1108" s="157"/>
      <c r="X1108" s="93"/>
      <c r="Y1108" s="93"/>
      <c r="Z1108" s="93"/>
      <c r="AA1108" s="93"/>
      <c r="AB1108" s="93"/>
      <c r="AC1108" s="93"/>
      <c r="AD1108" s="93"/>
      <c r="AE1108" s="93"/>
      <c r="AF1108" s="93"/>
      <c r="AG1108" s="93"/>
      <c r="AH1108" s="93"/>
      <c r="AI1108" s="93"/>
      <c r="AJ1108" s="93"/>
      <c r="AK1108" s="93"/>
      <c r="AL1108" s="93"/>
      <c r="AM1108" s="93"/>
      <c r="AN1108" s="93"/>
      <c r="AO1108" s="93"/>
      <c r="AP1108" s="93"/>
      <c r="AQ1108" s="93"/>
      <c r="AR1108" s="93"/>
      <c r="AS1108" s="93"/>
      <c r="AT1108" s="93"/>
      <c r="AU1108" s="93"/>
      <c r="AV1108" s="93"/>
      <c r="AW1108" s="93"/>
      <c r="AX1108" s="93"/>
      <c r="AY1108" s="93"/>
      <c r="AZ1108" s="93"/>
      <c r="BA1108" s="93"/>
      <c r="BB1108" s="93"/>
      <c r="BC1108" s="93"/>
      <c r="BD1108" s="93"/>
      <c r="BE1108" s="93"/>
      <c r="BF1108" s="93"/>
      <c r="BG1108" s="93"/>
      <c r="BH1108" s="93"/>
      <c r="BI1108" s="93"/>
      <c r="BJ1108" s="93"/>
      <c r="BK1108" s="93"/>
      <c r="BL1108" s="93"/>
      <c r="BM1108" s="93"/>
      <c r="BN1108" s="93"/>
      <c r="BO1108" s="93"/>
      <c r="BP1108" s="93"/>
      <c r="BQ1108" s="93"/>
      <c r="BR1108" s="93"/>
      <c r="BS1108" s="93"/>
      <c r="BT1108" s="93"/>
      <c r="BU1108" s="93"/>
      <c r="BV1108" s="93"/>
      <c r="BW1108" s="93"/>
      <c r="BX1108" s="93"/>
      <c r="BY1108" s="93"/>
    </row>
    <row r="1109" spans="1:77" s="97" customFormat="1" x14ac:dyDescent="0.2">
      <c r="A1109" s="157"/>
      <c r="X1109" s="93"/>
      <c r="Y1109" s="93"/>
      <c r="Z1109" s="93"/>
      <c r="AA1109" s="93"/>
      <c r="AB1109" s="93"/>
      <c r="AC1109" s="93"/>
      <c r="AD1109" s="93"/>
      <c r="AE1109" s="93"/>
      <c r="AF1109" s="93"/>
      <c r="AG1109" s="93"/>
      <c r="AH1109" s="93"/>
      <c r="AI1109" s="93"/>
      <c r="AJ1109" s="93"/>
      <c r="AK1109" s="93"/>
      <c r="AL1109" s="93"/>
      <c r="AM1109" s="93"/>
      <c r="AN1109" s="93"/>
      <c r="AO1109" s="93"/>
      <c r="AP1109" s="93"/>
      <c r="AQ1109" s="93"/>
      <c r="AR1109" s="93"/>
      <c r="AS1109" s="93"/>
      <c r="AT1109" s="93"/>
      <c r="AU1109" s="93"/>
      <c r="AV1109" s="93"/>
      <c r="AW1109" s="93"/>
      <c r="AX1109" s="93"/>
      <c r="AY1109" s="93"/>
      <c r="AZ1109" s="93"/>
      <c r="BA1109" s="93"/>
      <c r="BB1109" s="93"/>
      <c r="BC1109" s="93"/>
      <c r="BD1109" s="93"/>
      <c r="BE1109" s="93"/>
      <c r="BF1109" s="93"/>
      <c r="BG1109" s="93"/>
      <c r="BH1109" s="93"/>
      <c r="BI1109" s="93"/>
      <c r="BJ1109" s="93"/>
      <c r="BK1109" s="93"/>
      <c r="BL1109" s="93"/>
      <c r="BM1109" s="93"/>
      <c r="BN1109" s="93"/>
      <c r="BO1109" s="93"/>
      <c r="BP1109" s="93"/>
      <c r="BQ1109" s="93"/>
      <c r="BR1109" s="93"/>
      <c r="BS1109" s="93"/>
      <c r="BT1109" s="93"/>
      <c r="BU1109" s="93"/>
      <c r="BV1109" s="93"/>
      <c r="BW1109" s="93"/>
      <c r="BX1109" s="93"/>
      <c r="BY1109" s="93"/>
    </row>
    <row r="1110" spans="1:77" s="97" customFormat="1" x14ac:dyDescent="0.2">
      <c r="A1110" s="157"/>
      <c r="X1110" s="93"/>
      <c r="Y1110" s="93"/>
      <c r="Z1110" s="93"/>
      <c r="AA1110" s="93"/>
      <c r="AB1110" s="93"/>
      <c r="AC1110" s="93"/>
      <c r="AD1110" s="93"/>
      <c r="AE1110" s="93"/>
      <c r="AF1110" s="93"/>
      <c r="AG1110" s="93"/>
      <c r="AH1110" s="93"/>
      <c r="AI1110" s="93"/>
      <c r="AJ1110" s="93"/>
      <c r="AK1110" s="93"/>
      <c r="AL1110" s="93"/>
      <c r="AM1110" s="93"/>
      <c r="AN1110" s="93"/>
      <c r="AO1110" s="93"/>
      <c r="AP1110" s="93"/>
      <c r="AQ1110" s="93"/>
      <c r="AR1110" s="93"/>
      <c r="AS1110" s="93"/>
      <c r="AT1110" s="93"/>
      <c r="AU1110" s="93"/>
      <c r="AV1110" s="93"/>
      <c r="AW1110" s="93"/>
      <c r="AX1110" s="93"/>
      <c r="AY1110" s="93"/>
      <c r="AZ1110" s="93"/>
      <c r="BA1110" s="93"/>
      <c r="BB1110" s="93"/>
      <c r="BC1110" s="93"/>
      <c r="BD1110" s="93"/>
      <c r="BE1110" s="93"/>
      <c r="BF1110" s="93"/>
      <c r="BG1110" s="93"/>
      <c r="BH1110" s="93"/>
      <c r="BI1110" s="93"/>
      <c r="BJ1110" s="93"/>
      <c r="BK1110" s="93"/>
      <c r="BL1110" s="93"/>
      <c r="BM1110" s="93"/>
      <c r="BN1110" s="93"/>
      <c r="BO1110" s="93"/>
      <c r="BP1110" s="93"/>
      <c r="BQ1110" s="93"/>
      <c r="BR1110" s="93"/>
      <c r="BS1110" s="93"/>
      <c r="BT1110" s="93"/>
      <c r="BU1110" s="93"/>
      <c r="BV1110" s="93"/>
      <c r="BW1110" s="93"/>
      <c r="BX1110" s="93"/>
      <c r="BY1110" s="93"/>
    </row>
    <row r="1111" spans="1:77" s="97" customFormat="1" x14ac:dyDescent="0.2">
      <c r="A1111" s="157"/>
      <c r="X1111" s="93"/>
      <c r="Y1111" s="93"/>
      <c r="Z1111" s="93"/>
      <c r="AA1111" s="93"/>
      <c r="AB1111" s="93"/>
      <c r="AC1111" s="93"/>
      <c r="AD1111" s="93"/>
      <c r="AE1111" s="93"/>
      <c r="AF1111" s="93"/>
      <c r="AG1111" s="93"/>
      <c r="AH1111" s="93"/>
      <c r="AI1111" s="93"/>
      <c r="AJ1111" s="93"/>
      <c r="AK1111" s="93"/>
      <c r="AL1111" s="93"/>
      <c r="AM1111" s="93"/>
      <c r="AN1111" s="93"/>
      <c r="AO1111" s="93"/>
      <c r="AP1111" s="93"/>
      <c r="AQ1111" s="93"/>
      <c r="AR1111" s="93"/>
      <c r="AS1111" s="93"/>
      <c r="AT1111" s="93"/>
      <c r="AU1111" s="93"/>
      <c r="AV1111" s="93"/>
      <c r="AW1111" s="93"/>
      <c r="AX1111" s="93"/>
      <c r="AY1111" s="93"/>
      <c r="AZ1111" s="93"/>
      <c r="BA1111" s="93"/>
      <c r="BB1111" s="93"/>
      <c r="BC1111" s="93"/>
      <c r="BD1111" s="93"/>
      <c r="BE1111" s="93"/>
      <c r="BF1111" s="93"/>
      <c r="BG1111" s="93"/>
      <c r="BH1111" s="93"/>
      <c r="BI1111" s="93"/>
      <c r="BJ1111" s="93"/>
      <c r="BK1111" s="93"/>
      <c r="BL1111" s="93"/>
      <c r="BM1111" s="93"/>
      <c r="BN1111" s="93"/>
      <c r="BO1111" s="93"/>
      <c r="BP1111" s="93"/>
      <c r="BQ1111" s="93"/>
      <c r="BR1111" s="93"/>
      <c r="BS1111" s="93"/>
      <c r="BT1111" s="93"/>
      <c r="BU1111" s="93"/>
      <c r="BV1111" s="93"/>
      <c r="BW1111" s="93"/>
      <c r="BX1111" s="93"/>
      <c r="BY1111" s="93"/>
    </row>
    <row r="1112" spans="1:77" s="97" customFormat="1" x14ac:dyDescent="0.2">
      <c r="A1112" s="157"/>
      <c r="X1112" s="93"/>
      <c r="Y1112" s="93"/>
      <c r="Z1112" s="93"/>
      <c r="AA1112" s="93"/>
      <c r="AB1112" s="93"/>
      <c r="AC1112" s="93"/>
      <c r="AD1112" s="93"/>
      <c r="AE1112" s="93"/>
      <c r="AF1112" s="93"/>
      <c r="AG1112" s="93"/>
      <c r="AH1112" s="93"/>
      <c r="AI1112" s="93"/>
      <c r="AJ1112" s="93"/>
      <c r="AK1112" s="93"/>
      <c r="AL1112" s="93"/>
      <c r="AM1112" s="93"/>
      <c r="AN1112" s="93"/>
      <c r="AO1112" s="93"/>
      <c r="AP1112" s="93"/>
      <c r="AQ1112" s="93"/>
      <c r="AR1112" s="93"/>
      <c r="AS1112" s="93"/>
      <c r="AT1112" s="93"/>
      <c r="AU1112" s="93"/>
      <c r="AV1112" s="93"/>
      <c r="AW1112" s="93"/>
      <c r="AX1112" s="93"/>
      <c r="AY1112" s="93"/>
      <c r="AZ1112" s="93"/>
      <c r="BA1112" s="93"/>
      <c r="BB1112" s="93"/>
      <c r="BC1112" s="93"/>
      <c r="BD1112" s="93"/>
      <c r="BE1112" s="93"/>
      <c r="BF1112" s="93"/>
      <c r="BG1112" s="93"/>
      <c r="BH1112" s="93"/>
      <c r="BI1112" s="93"/>
      <c r="BJ1112" s="93"/>
      <c r="BK1112" s="93"/>
      <c r="BL1112" s="93"/>
      <c r="BM1112" s="93"/>
      <c r="BN1112" s="93"/>
      <c r="BO1112" s="93"/>
      <c r="BP1112" s="93"/>
      <c r="BQ1112" s="93"/>
      <c r="BR1112" s="93"/>
      <c r="BS1112" s="93"/>
      <c r="BT1112" s="93"/>
      <c r="BU1112" s="93"/>
      <c r="BV1112" s="93"/>
      <c r="BW1112" s="93"/>
      <c r="BX1112" s="93"/>
      <c r="BY1112" s="93"/>
    </row>
    <row r="1113" spans="1:77" s="97" customFormat="1" x14ac:dyDescent="0.2">
      <c r="A1113" s="157"/>
      <c r="X1113" s="93"/>
      <c r="Y1113" s="93"/>
      <c r="Z1113" s="93"/>
      <c r="AA1113" s="93"/>
      <c r="AB1113" s="93"/>
      <c r="AC1113" s="93"/>
      <c r="AD1113" s="93"/>
      <c r="AE1113" s="93"/>
      <c r="AF1113" s="93"/>
      <c r="AG1113" s="93"/>
      <c r="AH1113" s="93"/>
      <c r="AI1113" s="93"/>
      <c r="AJ1113" s="93"/>
      <c r="AK1113" s="93"/>
      <c r="AL1113" s="93"/>
      <c r="AM1113" s="93"/>
      <c r="AN1113" s="93"/>
      <c r="AO1113" s="93"/>
      <c r="AP1113" s="93"/>
      <c r="AQ1113" s="93"/>
      <c r="AR1113" s="93"/>
      <c r="AS1113" s="93"/>
      <c r="AT1113" s="93"/>
      <c r="AU1113" s="93"/>
      <c r="AV1113" s="93"/>
      <c r="AW1113" s="93"/>
      <c r="AX1113" s="93"/>
      <c r="AY1113" s="93"/>
      <c r="AZ1113" s="93"/>
      <c r="BA1113" s="93"/>
      <c r="BB1113" s="93"/>
      <c r="BC1113" s="93"/>
      <c r="BD1113" s="93"/>
      <c r="BE1113" s="93"/>
      <c r="BF1113" s="93"/>
      <c r="BG1113" s="93"/>
      <c r="BH1113" s="93"/>
      <c r="BI1113" s="93"/>
      <c r="BJ1113" s="93"/>
      <c r="BK1113" s="93"/>
      <c r="BL1113" s="93"/>
      <c r="BM1113" s="93"/>
      <c r="BN1113" s="93"/>
      <c r="BO1113" s="93"/>
      <c r="BP1113" s="93"/>
      <c r="BQ1113" s="93"/>
      <c r="BR1113" s="93"/>
      <c r="BS1113" s="93"/>
      <c r="BT1113" s="93"/>
      <c r="BU1113" s="93"/>
      <c r="BV1113" s="93"/>
      <c r="BW1113" s="93"/>
      <c r="BX1113" s="93"/>
      <c r="BY1113" s="93"/>
    </row>
    <row r="1114" spans="1:77" s="97" customFormat="1" x14ac:dyDescent="0.2">
      <c r="A1114" s="157"/>
      <c r="X1114" s="93"/>
      <c r="Y1114" s="93"/>
      <c r="Z1114" s="93"/>
      <c r="AA1114" s="93"/>
      <c r="AB1114" s="93"/>
      <c r="AC1114" s="93"/>
      <c r="AD1114" s="93"/>
      <c r="AE1114" s="93"/>
      <c r="AF1114" s="93"/>
      <c r="AG1114" s="93"/>
      <c r="AH1114" s="93"/>
      <c r="AI1114" s="93"/>
      <c r="AJ1114" s="93"/>
      <c r="AK1114" s="93"/>
      <c r="AL1114" s="93"/>
      <c r="AM1114" s="93"/>
      <c r="AN1114" s="93"/>
      <c r="AO1114" s="93"/>
      <c r="AP1114" s="93"/>
      <c r="AQ1114" s="93"/>
      <c r="AR1114" s="93"/>
      <c r="AS1114" s="93"/>
      <c r="AT1114" s="93"/>
      <c r="AU1114" s="93"/>
      <c r="AV1114" s="93"/>
      <c r="AW1114" s="93"/>
      <c r="AX1114" s="93"/>
      <c r="AY1114" s="93"/>
      <c r="AZ1114" s="93"/>
      <c r="BA1114" s="93"/>
      <c r="BB1114" s="93"/>
      <c r="BC1114" s="93"/>
      <c r="BD1114" s="93"/>
      <c r="BE1114" s="93"/>
      <c r="BF1114" s="93"/>
      <c r="BG1114" s="93"/>
      <c r="BH1114" s="93"/>
      <c r="BI1114" s="93"/>
      <c r="BJ1114" s="93"/>
      <c r="BK1114" s="93"/>
      <c r="BL1114" s="93"/>
      <c r="BM1114" s="93"/>
      <c r="BN1114" s="93"/>
      <c r="BO1114" s="93"/>
      <c r="BP1114" s="93"/>
      <c r="BQ1114" s="93"/>
      <c r="BR1114" s="93"/>
      <c r="BS1114" s="93"/>
      <c r="BT1114" s="93"/>
      <c r="BU1114" s="93"/>
      <c r="BV1114" s="93"/>
      <c r="BW1114" s="93"/>
      <c r="BX1114" s="93"/>
      <c r="BY1114" s="93"/>
    </row>
    <row r="1115" spans="1:77" s="97" customFormat="1" x14ac:dyDescent="0.2">
      <c r="A1115" s="157"/>
      <c r="X1115" s="93"/>
      <c r="Y1115" s="93"/>
      <c r="Z1115" s="93"/>
      <c r="AA1115" s="93"/>
      <c r="AB1115" s="93"/>
      <c r="AC1115" s="93"/>
      <c r="AD1115" s="93"/>
      <c r="AE1115" s="93"/>
      <c r="AF1115" s="93"/>
      <c r="AG1115" s="93"/>
      <c r="AH1115" s="93"/>
      <c r="AI1115" s="93"/>
      <c r="AJ1115" s="93"/>
      <c r="AK1115" s="93"/>
      <c r="AL1115" s="93"/>
      <c r="AM1115" s="93"/>
      <c r="AN1115" s="93"/>
      <c r="AO1115" s="93"/>
      <c r="AP1115" s="93"/>
      <c r="AQ1115" s="93"/>
      <c r="AR1115" s="93"/>
      <c r="AS1115" s="93"/>
      <c r="AT1115" s="93"/>
      <c r="AU1115" s="93"/>
      <c r="AV1115" s="93"/>
      <c r="AW1115" s="93"/>
      <c r="AX1115" s="93"/>
      <c r="AY1115" s="93"/>
      <c r="AZ1115" s="93"/>
      <c r="BA1115" s="93"/>
      <c r="BB1115" s="93"/>
      <c r="BC1115" s="93"/>
      <c r="BD1115" s="93"/>
      <c r="BE1115" s="93"/>
      <c r="BF1115" s="93"/>
      <c r="BG1115" s="93"/>
      <c r="BH1115" s="93"/>
      <c r="BI1115" s="93"/>
      <c r="BJ1115" s="93"/>
      <c r="BK1115" s="93"/>
      <c r="BL1115" s="93"/>
      <c r="BM1115" s="93"/>
      <c r="BN1115" s="93"/>
      <c r="BO1115" s="93"/>
      <c r="BP1115" s="93"/>
      <c r="BQ1115" s="93"/>
      <c r="BR1115" s="93"/>
      <c r="BS1115" s="93"/>
      <c r="BT1115" s="93"/>
      <c r="BU1115" s="93"/>
      <c r="BV1115" s="93"/>
      <c r="BW1115" s="93"/>
      <c r="BX1115" s="93"/>
      <c r="BY1115" s="93"/>
    </row>
    <row r="1116" spans="1:77" s="97" customFormat="1" x14ac:dyDescent="0.2">
      <c r="A1116" s="157"/>
      <c r="X1116" s="93"/>
      <c r="Y1116" s="93"/>
      <c r="Z1116" s="93"/>
      <c r="AA1116" s="93"/>
      <c r="AB1116" s="93"/>
      <c r="AC1116" s="93"/>
      <c r="AD1116" s="93"/>
      <c r="AE1116" s="93"/>
      <c r="AF1116" s="93"/>
      <c r="AG1116" s="93"/>
      <c r="AH1116" s="93"/>
      <c r="AI1116" s="93"/>
      <c r="AJ1116" s="93"/>
      <c r="AK1116" s="93"/>
      <c r="AL1116" s="93"/>
      <c r="AM1116" s="93"/>
      <c r="AN1116" s="93"/>
      <c r="AO1116" s="93"/>
      <c r="AP1116" s="93"/>
      <c r="AQ1116" s="93"/>
      <c r="AR1116" s="93"/>
      <c r="AS1116" s="93"/>
      <c r="AT1116" s="93"/>
      <c r="AU1116" s="93"/>
      <c r="AV1116" s="93"/>
      <c r="AW1116" s="93"/>
      <c r="AX1116" s="93"/>
      <c r="AY1116" s="93"/>
      <c r="AZ1116" s="93"/>
      <c r="BA1116" s="93"/>
      <c r="BB1116" s="93"/>
      <c r="BC1116" s="93"/>
      <c r="BD1116" s="93"/>
      <c r="BE1116" s="93"/>
      <c r="BF1116" s="93"/>
      <c r="BG1116" s="93"/>
      <c r="BH1116" s="93"/>
      <c r="BI1116" s="93"/>
      <c r="BJ1116" s="93"/>
      <c r="BK1116" s="93"/>
      <c r="BL1116" s="93"/>
      <c r="BM1116" s="93"/>
      <c r="BN1116" s="93"/>
      <c r="BO1116" s="93"/>
      <c r="BP1116" s="93"/>
      <c r="BQ1116" s="93"/>
      <c r="BR1116" s="93"/>
      <c r="BS1116" s="93"/>
      <c r="BT1116" s="93"/>
      <c r="BU1116" s="93"/>
      <c r="BV1116" s="93"/>
      <c r="BW1116" s="93"/>
      <c r="BX1116" s="93"/>
      <c r="BY1116" s="93"/>
    </row>
    <row r="1117" spans="1:77" s="97" customFormat="1" x14ac:dyDescent="0.2">
      <c r="A1117" s="157"/>
      <c r="X1117" s="93"/>
      <c r="Y1117" s="93"/>
      <c r="Z1117" s="93"/>
      <c r="AA1117" s="93"/>
      <c r="AB1117" s="93"/>
      <c r="AC1117" s="93"/>
      <c r="AD1117" s="93"/>
      <c r="AE1117" s="93"/>
      <c r="AF1117" s="93"/>
      <c r="AG1117" s="93"/>
      <c r="AH1117" s="93"/>
      <c r="AI1117" s="93"/>
      <c r="AJ1117" s="93"/>
      <c r="AK1117" s="93"/>
      <c r="AL1117" s="93"/>
      <c r="AM1117" s="93"/>
      <c r="AN1117" s="93"/>
      <c r="AO1117" s="93"/>
      <c r="AP1117" s="93"/>
      <c r="AQ1117" s="93"/>
      <c r="AR1117" s="93"/>
      <c r="AS1117" s="93"/>
      <c r="AT1117" s="93"/>
      <c r="AU1117" s="93"/>
      <c r="AV1117" s="93"/>
      <c r="AW1117" s="93"/>
      <c r="AX1117" s="93"/>
      <c r="AY1117" s="93"/>
      <c r="AZ1117" s="93"/>
      <c r="BA1117" s="93"/>
      <c r="BB1117" s="93"/>
      <c r="BC1117" s="93"/>
      <c r="BD1117" s="93"/>
      <c r="BE1117" s="93"/>
      <c r="BF1117" s="93"/>
      <c r="BG1117" s="93"/>
      <c r="BH1117" s="93"/>
      <c r="BI1117" s="93"/>
      <c r="BJ1117" s="93"/>
      <c r="BK1117" s="93"/>
      <c r="BL1117" s="93"/>
      <c r="BM1117" s="93"/>
      <c r="BN1117" s="93"/>
      <c r="BO1117" s="93"/>
      <c r="BP1117" s="93"/>
      <c r="BQ1117" s="93"/>
      <c r="BR1117" s="93"/>
      <c r="BS1117" s="93"/>
      <c r="BT1117" s="93"/>
      <c r="BU1117" s="93"/>
      <c r="BV1117" s="93"/>
      <c r="BW1117" s="93"/>
      <c r="BX1117" s="93"/>
      <c r="BY1117" s="93"/>
    </row>
    <row r="1118" spans="1:77" s="97" customFormat="1" x14ac:dyDescent="0.2">
      <c r="A1118" s="157"/>
      <c r="X1118" s="93"/>
      <c r="Y1118" s="93"/>
      <c r="Z1118" s="93"/>
      <c r="AA1118" s="93"/>
      <c r="AB1118" s="93"/>
      <c r="AC1118" s="93"/>
      <c r="AD1118" s="93"/>
      <c r="AE1118" s="93"/>
      <c r="AF1118" s="93"/>
      <c r="AG1118" s="93"/>
      <c r="AH1118" s="93"/>
      <c r="AI1118" s="93"/>
      <c r="AJ1118" s="93"/>
      <c r="AK1118" s="93"/>
      <c r="AL1118" s="93"/>
      <c r="AM1118" s="93"/>
      <c r="AN1118" s="93"/>
      <c r="AO1118" s="93"/>
      <c r="AP1118" s="93"/>
      <c r="AQ1118" s="93"/>
      <c r="AR1118" s="93"/>
      <c r="AS1118" s="93"/>
      <c r="AT1118" s="93"/>
      <c r="AU1118" s="93"/>
      <c r="AV1118" s="93"/>
      <c r="AW1118" s="93"/>
      <c r="AX1118" s="93"/>
      <c r="AY1118" s="93"/>
      <c r="AZ1118" s="93"/>
      <c r="BA1118" s="93"/>
      <c r="BB1118" s="93"/>
      <c r="BC1118" s="93"/>
      <c r="BD1118" s="93"/>
      <c r="BE1118" s="93"/>
      <c r="BF1118" s="93"/>
      <c r="BG1118" s="93"/>
      <c r="BH1118" s="93"/>
      <c r="BI1118" s="93"/>
      <c r="BJ1118" s="93"/>
      <c r="BK1118" s="93"/>
      <c r="BL1118" s="93"/>
      <c r="BM1118" s="93"/>
      <c r="BN1118" s="93"/>
      <c r="BO1118" s="93"/>
      <c r="BP1118" s="93"/>
      <c r="BQ1118" s="93"/>
      <c r="BR1118" s="93"/>
      <c r="BS1118" s="93"/>
      <c r="BT1118" s="93"/>
      <c r="BU1118" s="93"/>
      <c r="BV1118" s="93"/>
      <c r="BW1118" s="93"/>
      <c r="BX1118" s="93"/>
      <c r="BY1118" s="93"/>
    </row>
    <row r="1119" spans="1:77" s="97" customFormat="1" x14ac:dyDescent="0.2">
      <c r="A1119" s="157"/>
      <c r="X1119" s="93"/>
      <c r="Y1119" s="93"/>
      <c r="Z1119" s="93"/>
      <c r="AA1119" s="93"/>
      <c r="AB1119" s="93"/>
      <c r="AC1119" s="93"/>
      <c r="AD1119" s="93"/>
      <c r="AE1119" s="93"/>
      <c r="AF1119" s="93"/>
      <c r="AG1119" s="93"/>
      <c r="AH1119" s="93"/>
      <c r="AI1119" s="93"/>
      <c r="AJ1119" s="93"/>
      <c r="AK1119" s="93"/>
      <c r="AL1119" s="93"/>
      <c r="AM1119" s="93"/>
      <c r="AN1119" s="93"/>
      <c r="AO1119" s="93"/>
      <c r="AP1119" s="93"/>
      <c r="AQ1119" s="93"/>
      <c r="AR1119" s="93"/>
      <c r="AS1119" s="93"/>
      <c r="AT1119" s="93"/>
      <c r="AU1119" s="93"/>
      <c r="AV1119" s="93"/>
      <c r="AW1119" s="93"/>
      <c r="AX1119" s="93"/>
      <c r="AY1119" s="93"/>
      <c r="AZ1119" s="93"/>
      <c r="BA1119" s="93"/>
      <c r="BB1119" s="93"/>
      <c r="BC1119" s="93"/>
      <c r="BD1119" s="93"/>
      <c r="BE1119" s="93"/>
      <c r="BF1119" s="93"/>
      <c r="BG1119" s="93"/>
      <c r="BH1119" s="93"/>
      <c r="BI1119" s="93"/>
      <c r="BJ1119" s="93"/>
      <c r="BK1119" s="93"/>
      <c r="BL1119" s="93"/>
      <c r="BM1119" s="93"/>
      <c r="BN1119" s="93"/>
      <c r="BO1119" s="93"/>
      <c r="BP1119" s="93"/>
      <c r="BQ1119" s="93"/>
      <c r="BR1119" s="93"/>
      <c r="BS1119" s="93"/>
      <c r="BT1119" s="93"/>
      <c r="BU1119" s="93"/>
      <c r="BV1119" s="93"/>
      <c r="BW1119" s="93"/>
      <c r="BX1119" s="93"/>
      <c r="BY1119" s="93"/>
    </row>
    <row r="1120" spans="1:77" s="97" customFormat="1" x14ac:dyDescent="0.2">
      <c r="A1120" s="157"/>
      <c r="X1120" s="93"/>
      <c r="Y1120" s="93"/>
      <c r="Z1120" s="93"/>
      <c r="AA1120" s="93"/>
      <c r="AB1120" s="93"/>
      <c r="AC1120" s="93"/>
      <c r="AD1120" s="93"/>
      <c r="AE1120" s="93"/>
      <c r="AF1120" s="93"/>
      <c r="AG1120" s="93"/>
      <c r="AH1120" s="93"/>
      <c r="AI1120" s="93"/>
      <c r="AJ1120" s="93"/>
      <c r="AK1120" s="93"/>
      <c r="AL1120" s="93"/>
      <c r="AM1120" s="93"/>
      <c r="AN1120" s="93"/>
      <c r="AO1120" s="93"/>
      <c r="AP1120" s="93"/>
      <c r="AQ1120" s="93"/>
      <c r="AR1120" s="93"/>
      <c r="AS1120" s="93"/>
      <c r="AT1120" s="93"/>
      <c r="AU1120" s="93"/>
      <c r="AV1120" s="93"/>
      <c r="AW1120" s="93"/>
      <c r="AX1120" s="93"/>
      <c r="AY1120" s="93"/>
      <c r="AZ1120" s="93"/>
      <c r="BA1120" s="93"/>
      <c r="BB1120" s="93"/>
      <c r="BC1120" s="93"/>
      <c r="BD1120" s="93"/>
      <c r="BE1120" s="93"/>
      <c r="BF1120" s="93"/>
      <c r="BG1120" s="93"/>
      <c r="BH1120" s="93"/>
      <c r="BI1120" s="93"/>
      <c r="BJ1120" s="93"/>
      <c r="BK1120" s="93"/>
      <c r="BL1120" s="93"/>
      <c r="BM1120" s="93"/>
      <c r="BN1120" s="93"/>
      <c r="BO1120" s="93"/>
      <c r="BP1120" s="93"/>
      <c r="BQ1120" s="93"/>
      <c r="BR1120" s="93"/>
      <c r="BS1120" s="93"/>
      <c r="BT1120" s="93"/>
      <c r="BU1120" s="93"/>
      <c r="BV1120" s="93"/>
      <c r="BW1120" s="93"/>
      <c r="BX1120" s="93"/>
      <c r="BY1120" s="93"/>
    </row>
    <row r="1121" spans="1:77" s="97" customFormat="1" x14ac:dyDescent="0.2">
      <c r="A1121" s="157"/>
      <c r="X1121" s="93"/>
      <c r="Y1121" s="93"/>
      <c r="Z1121" s="93"/>
      <c r="AA1121" s="93"/>
      <c r="AB1121" s="93"/>
      <c r="AC1121" s="93"/>
      <c r="AD1121" s="93"/>
      <c r="AE1121" s="93"/>
      <c r="AF1121" s="93"/>
      <c r="AG1121" s="93"/>
      <c r="AH1121" s="93"/>
      <c r="AI1121" s="93"/>
      <c r="AJ1121" s="93"/>
      <c r="AK1121" s="93"/>
      <c r="AL1121" s="93"/>
      <c r="AM1121" s="93"/>
      <c r="AN1121" s="93"/>
      <c r="AO1121" s="93"/>
      <c r="AP1121" s="93"/>
      <c r="AQ1121" s="93"/>
      <c r="AR1121" s="93"/>
      <c r="AS1121" s="93"/>
      <c r="AT1121" s="93"/>
      <c r="AU1121" s="93"/>
      <c r="AV1121" s="93"/>
      <c r="AW1121" s="93"/>
      <c r="AX1121" s="93"/>
      <c r="AY1121" s="93"/>
      <c r="AZ1121" s="93"/>
      <c r="BA1121" s="93"/>
      <c r="BB1121" s="93"/>
      <c r="BC1121" s="93"/>
      <c r="BD1121" s="93"/>
      <c r="BE1121" s="93"/>
      <c r="BF1121" s="93"/>
      <c r="BG1121" s="93"/>
      <c r="BH1121" s="93"/>
      <c r="BI1121" s="93"/>
      <c r="BJ1121" s="93"/>
      <c r="BK1121" s="93"/>
      <c r="BL1121" s="93"/>
      <c r="BM1121" s="93"/>
      <c r="BN1121" s="93"/>
      <c r="BO1121" s="93"/>
      <c r="BP1121" s="93"/>
      <c r="BQ1121" s="93"/>
      <c r="BR1121" s="93"/>
      <c r="BS1121" s="93"/>
      <c r="BT1121" s="93"/>
      <c r="BU1121" s="93"/>
      <c r="BV1121" s="93"/>
      <c r="BW1121" s="93"/>
      <c r="BX1121" s="93"/>
      <c r="BY1121" s="93"/>
    </row>
    <row r="1122" spans="1:77" s="97" customFormat="1" x14ac:dyDescent="0.2">
      <c r="A1122" s="157"/>
      <c r="X1122" s="93"/>
      <c r="Y1122" s="93"/>
      <c r="Z1122" s="93"/>
      <c r="AA1122" s="93"/>
      <c r="AB1122" s="93"/>
      <c r="AC1122" s="93"/>
      <c r="AD1122" s="93"/>
      <c r="AE1122" s="93"/>
      <c r="AF1122" s="93"/>
      <c r="AG1122" s="93"/>
      <c r="AH1122" s="93"/>
      <c r="AI1122" s="93"/>
      <c r="AJ1122" s="93"/>
      <c r="AK1122" s="93"/>
      <c r="AL1122" s="93"/>
      <c r="AM1122" s="93"/>
      <c r="AN1122" s="93"/>
      <c r="AO1122" s="93"/>
      <c r="AP1122" s="93"/>
      <c r="AQ1122" s="93"/>
      <c r="AR1122" s="93"/>
      <c r="AS1122" s="93"/>
      <c r="AT1122" s="93"/>
      <c r="AU1122" s="93"/>
      <c r="AV1122" s="93"/>
      <c r="AW1122" s="93"/>
      <c r="AX1122" s="93"/>
      <c r="AY1122" s="93"/>
      <c r="AZ1122" s="93"/>
      <c r="BA1122" s="93"/>
      <c r="BB1122" s="93"/>
      <c r="BC1122" s="93"/>
      <c r="BD1122" s="93"/>
      <c r="BE1122" s="93"/>
      <c r="BF1122" s="93"/>
      <c r="BG1122" s="93"/>
      <c r="BH1122" s="93"/>
      <c r="BI1122" s="93"/>
      <c r="BJ1122" s="93"/>
      <c r="BK1122" s="93"/>
      <c r="BL1122" s="93"/>
      <c r="BM1122" s="93"/>
      <c r="BN1122" s="93"/>
      <c r="BO1122" s="93"/>
      <c r="BP1122" s="93"/>
      <c r="BQ1122" s="93"/>
      <c r="BR1122" s="93"/>
      <c r="BS1122" s="93"/>
      <c r="BT1122" s="93"/>
      <c r="BU1122" s="93"/>
      <c r="BV1122" s="93"/>
      <c r="BW1122" s="93"/>
      <c r="BX1122" s="93"/>
      <c r="BY1122" s="93"/>
    </row>
    <row r="1123" spans="1:77" s="97" customFormat="1" x14ac:dyDescent="0.2">
      <c r="A1123" s="157"/>
      <c r="X1123" s="93"/>
      <c r="Y1123" s="93"/>
      <c r="Z1123" s="93"/>
      <c r="AA1123" s="93"/>
      <c r="AB1123" s="93"/>
      <c r="AC1123" s="93"/>
      <c r="AD1123" s="93"/>
      <c r="AE1123" s="93"/>
      <c r="AF1123" s="93"/>
      <c r="AG1123" s="93"/>
      <c r="AH1123" s="93"/>
      <c r="AI1123" s="93"/>
      <c r="AJ1123" s="93"/>
      <c r="AK1123" s="93"/>
      <c r="AL1123" s="93"/>
      <c r="AM1123" s="93"/>
      <c r="AN1123" s="93"/>
      <c r="AO1123" s="93"/>
      <c r="AP1123" s="93"/>
      <c r="AQ1123" s="93"/>
      <c r="AR1123" s="93"/>
      <c r="AS1123" s="93"/>
      <c r="AT1123" s="93"/>
      <c r="AU1123" s="93"/>
      <c r="AV1123" s="93"/>
      <c r="AW1123" s="93"/>
      <c r="AX1123" s="93"/>
      <c r="AY1123" s="93"/>
      <c r="AZ1123" s="93"/>
      <c r="BA1123" s="93"/>
      <c r="BB1123" s="93"/>
      <c r="BC1123" s="93"/>
      <c r="BD1123" s="93"/>
      <c r="BE1123" s="93"/>
      <c r="BF1123" s="93"/>
      <c r="BG1123" s="93"/>
      <c r="BH1123" s="93"/>
      <c r="BI1123" s="93"/>
      <c r="BJ1123" s="93"/>
      <c r="BK1123" s="93"/>
      <c r="BL1123" s="93"/>
      <c r="BM1123" s="93"/>
      <c r="BN1123" s="93"/>
      <c r="BO1123" s="93"/>
      <c r="BP1123" s="93"/>
      <c r="BQ1123" s="93"/>
      <c r="BR1123" s="93"/>
      <c r="BS1123" s="93"/>
      <c r="BT1123" s="93"/>
      <c r="BU1123" s="93"/>
      <c r="BV1123" s="93"/>
      <c r="BW1123" s="93"/>
      <c r="BX1123" s="93"/>
      <c r="BY1123" s="93"/>
    </row>
    <row r="1124" spans="1:77" s="97" customFormat="1" x14ac:dyDescent="0.2">
      <c r="A1124" s="157"/>
      <c r="X1124" s="93"/>
      <c r="Y1124" s="93"/>
      <c r="Z1124" s="93"/>
      <c r="AA1124" s="93"/>
      <c r="AB1124" s="93"/>
      <c r="AC1124" s="93"/>
      <c r="AD1124" s="93"/>
      <c r="AE1124" s="93"/>
      <c r="AF1124" s="93"/>
      <c r="AG1124" s="93"/>
      <c r="AH1124" s="93"/>
      <c r="AI1124" s="93"/>
      <c r="AJ1124" s="93"/>
      <c r="AK1124" s="93"/>
      <c r="AL1124" s="93"/>
      <c r="AM1124" s="93"/>
      <c r="AN1124" s="93"/>
      <c r="AO1124" s="93"/>
      <c r="AP1124" s="93"/>
      <c r="AQ1124" s="93"/>
      <c r="AR1124" s="93"/>
      <c r="AS1124" s="93"/>
      <c r="AT1124" s="93"/>
      <c r="AU1124" s="93"/>
      <c r="AV1124" s="93"/>
      <c r="AW1124" s="93"/>
      <c r="AX1124" s="93"/>
      <c r="AY1124" s="93"/>
      <c r="AZ1124" s="93"/>
      <c r="BA1124" s="93"/>
      <c r="BB1124" s="93"/>
      <c r="BC1124" s="93"/>
      <c r="BD1124" s="93"/>
      <c r="BE1124" s="93"/>
      <c r="BF1124" s="93"/>
      <c r="BG1124" s="93"/>
      <c r="BH1124" s="93"/>
      <c r="BI1124" s="93"/>
      <c r="BJ1124" s="93"/>
      <c r="BK1124" s="93"/>
      <c r="BL1124" s="93"/>
      <c r="BM1124" s="93"/>
      <c r="BN1124" s="93"/>
      <c r="BO1124" s="93"/>
      <c r="BP1124" s="93"/>
      <c r="BQ1124" s="93"/>
      <c r="BR1124" s="93"/>
      <c r="BS1124" s="93"/>
      <c r="BT1124" s="93"/>
      <c r="BU1124" s="93"/>
      <c r="BV1124" s="93"/>
      <c r="BW1124" s="93"/>
      <c r="BX1124" s="93"/>
      <c r="BY1124" s="93"/>
    </row>
    <row r="1125" spans="1:77" s="97" customFormat="1" x14ac:dyDescent="0.2">
      <c r="A1125" s="157"/>
      <c r="X1125" s="93"/>
      <c r="Y1125" s="93"/>
      <c r="Z1125" s="93"/>
      <c r="AA1125" s="93"/>
      <c r="AB1125" s="93"/>
      <c r="AC1125" s="93"/>
      <c r="AD1125" s="93"/>
      <c r="AE1125" s="93"/>
      <c r="AF1125" s="93"/>
      <c r="AG1125" s="93"/>
      <c r="AH1125" s="93"/>
      <c r="AI1125" s="93"/>
      <c r="AJ1125" s="93"/>
      <c r="AK1125" s="93"/>
      <c r="AL1125" s="93"/>
      <c r="AM1125" s="93"/>
      <c r="AN1125" s="93"/>
      <c r="AO1125" s="93"/>
      <c r="AP1125" s="93"/>
      <c r="AQ1125" s="93"/>
      <c r="AR1125" s="93"/>
      <c r="AS1125" s="93"/>
      <c r="AT1125" s="93"/>
      <c r="AU1125" s="93"/>
      <c r="AV1125" s="93"/>
      <c r="AW1125" s="93"/>
      <c r="AX1125" s="93"/>
      <c r="AY1125" s="93"/>
      <c r="AZ1125" s="93"/>
      <c r="BA1125" s="93"/>
      <c r="BB1125" s="93"/>
      <c r="BC1125" s="93"/>
      <c r="BD1125" s="93"/>
      <c r="BE1125" s="93"/>
      <c r="BF1125" s="93"/>
      <c r="BG1125" s="93"/>
      <c r="BH1125" s="93"/>
      <c r="BI1125" s="93"/>
      <c r="BJ1125" s="93"/>
      <c r="BK1125" s="93"/>
      <c r="BL1125" s="93"/>
      <c r="BM1125" s="93"/>
      <c r="BN1125" s="93"/>
      <c r="BO1125" s="93"/>
      <c r="BP1125" s="93"/>
      <c r="BQ1125" s="93"/>
      <c r="BR1125" s="93"/>
      <c r="BS1125" s="93"/>
      <c r="BT1125" s="93"/>
      <c r="BU1125" s="93"/>
      <c r="BV1125" s="93"/>
      <c r="BW1125" s="93"/>
      <c r="BX1125" s="93"/>
      <c r="BY1125" s="93"/>
    </row>
    <row r="1126" spans="1:77" s="97" customFormat="1" x14ac:dyDescent="0.2">
      <c r="A1126" s="157"/>
      <c r="X1126" s="93"/>
      <c r="Y1126" s="93"/>
      <c r="Z1126" s="93"/>
      <c r="AA1126" s="93"/>
      <c r="AB1126" s="93"/>
      <c r="AC1126" s="93"/>
      <c r="AD1126" s="93"/>
      <c r="AE1126" s="93"/>
      <c r="AF1126" s="93"/>
      <c r="AG1126" s="93"/>
      <c r="AH1126" s="93"/>
      <c r="AI1126" s="93"/>
      <c r="AJ1126" s="93"/>
      <c r="AK1126" s="93"/>
      <c r="AL1126" s="93"/>
      <c r="AM1126" s="93"/>
      <c r="AN1126" s="93"/>
      <c r="AO1126" s="93"/>
      <c r="AP1126" s="93"/>
      <c r="AQ1126" s="93"/>
      <c r="AR1126" s="93"/>
      <c r="AS1126" s="93"/>
      <c r="AT1126" s="93"/>
      <c r="AU1126" s="93"/>
      <c r="AV1126" s="93"/>
      <c r="AW1126" s="93"/>
      <c r="AX1126" s="93"/>
      <c r="AY1126" s="93"/>
      <c r="AZ1126" s="93"/>
      <c r="BA1126" s="93"/>
      <c r="BB1126" s="93"/>
      <c r="BC1126" s="93"/>
      <c r="BD1126" s="93"/>
      <c r="BE1126" s="93"/>
      <c r="BF1126" s="93"/>
      <c r="BG1126" s="93"/>
      <c r="BH1126" s="93"/>
      <c r="BI1126" s="93"/>
      <c r="BJ1126" s="93"/>
      <c r="BK1126" s="93"/>
      <c r="BL1126" s="93"/>
      <c r="BM1126" s="93"/>
      <c r="BN1126" s="93"/>
      <c r="BO1126" s="93"/>
      <c r="BP1126" s="93"/>
      <c r="BQ1126" s="93"/>
      <c r="BR1126" s="93"/>
      <c r="BS1126" s="93"/>
      <c r="BT1126" s="93"/>
      <c r="BU1126" s="93"/>
      <c r="BV1126" s="93"/>
      <c r="BW1126" s="93"/>
      <c r="BX1126" s="93"/>
      <c r="BY1126" s="93"/>
    </row>
    <row r="1127" spans="1:77" s="97" customFormat="1" x14ac:dyDescent="0.2">
      <c r="A1127" s="157"/>
      <c r="X1127" s="93"/>
      <c r="Y1127" s="93"/>
      <c r="Z1127" s="93"/>
      <c r="AA1127" s="93"/>
      <c r="AB1127" s="93"/>
      <c r="AC1127" s="93"/>
      <c r="AD1127" s="93"/>
      <c r="AE1127" s="93"/>
      <c r="AF1127" s="93"/>
      <c r="AG1127" s="93"/>
      <c r="AH1127" s="93"/>
      <c r="AI1127" s="93"/>
      <c r="AJ1127" s="93"/>
      <c r="AK1127" s="93"/>
      <c r="AL1127" s="93"/>
      <c r="AM1127" s="93"/>
      <c r="AN1127" s="93"/>
      <c r="AO1127" s="93"/>
      <c r="AP1127" s="93"/>
      <c r="AQ1127" s="93"/>
      <c r="AR1127" s="93"/>
      <c r="AS1127" s="93"/>
      <c r="AT1127" s="93"/>
      <c r="AU1127" s="93"/>
      <c r="AV1127" s="93"/>
      <c r="AW1127" s="93"/>
      <c r="AX1127" s="93"/>
      <c r="AY1127" s="93"/>
      <c r="AZ1127" s="93"/>
      <c r="BA1127" s="93"/>
      <c r="BB1127" s="93"/>
      <c r="BC1127" s="93"/>
      <c r="BD1127" s="93"/>
      <c r="BE1127" s="93"/>
      <c r="BF1127" s="93"/>
      <c r="BG1127" s="93"/>
      <c r="BH1127" s="93"/>
      <c r="BI1127" s="93"/>
      <c r="BJ1127" s="93"/>
      <c r="BK1127" s="93"/>
      <c r="BL1127" s="93"/>
      <c r="BM1127" s="93"/>
      <c r="BN1127" s="93"/>
      <c r="BO1127" s="93"/>
      <c r="BP1127" s="93"/>
      <c r="BQ1127" s="93"/>
      <c r="BR1127" s="93"/>
      <c r="BS1127" s="93"/>
      <c r="BT1127" s="93"/>
      <c r="BU1127" s="93"/>
      <c r="BV1127" s="93"/>
      <c r="BW1127" s="93"/>
      <c r="BX1127" s="93"/>
      <c r="BY1127" s="93"/>
    </row>
    <row r="1128" spans="1:77" s="97" customFormat="1" x14ac:dyDescent="0.2">
      <c r="A1128" s="157"/>
      <c r="X1128" s="93"/>
      <c r="Y1128" s="93"/>
      <c r="Z1128" s="93"/>
      <c r="AA1128" s="93"/>
      <c r="AB1128" s="93"/>
      <c r="AC1128" s="93"/>
      <c r="AD1128" s="93"/>
      <c r="AE1128" s="93"/>
      <c r="AF1128" s="93"/>
      <c r="AG1128" s="93"/>
      <c r="AH1128" s="93"/>
      <c r="AI1128" s="93"/>
      <c r="AJ1128" s="93"/>
      <c r="AK1128" s="93"/>
      <c r="AL1128" s="93"/>
      <c r="AM1128" s="93"/>
      <c r="AN1128" s="93"/>
      <c r="AO1128" s="93"/>
      <c r="AP1128" s="93"/>
      <c r="AQ1128" s="93"/>
      <c r="AR1128" s="93"/>
      <c r="AS1128" s="93"/>
      <c r="AT1128" s="93"/>
      <c r="AU1128" s="93"/>
      <c r="AV1128" s="93"/>
      <c r="AW1128" s="93"/>
      <c r="AX1128" s="93"/>
      <c r="AY1128" s="93"/>
      <c r="AZ1128" s="93"/>
      <c r="BA1128" s="93"/>
      <c r="BB1128" s="93"/>
      <c r="BC1128" s="93"/>
      <c r="BD1128" s="93"/>
      <c r="BE1128" s="93"/>
      <c r="BF1128" s="93"/>
      <c r="BG1128" s="93"/>
      <c r="BH1128" s="93"/>
      <c r="BI1128" s="93"/>
      <c r="BJ1128" s="93"/>
      <c r="BK1128" s="93"/>
      <c r="BL1128" s="93"/>
      <c r="BM1128" s="93"/>
      <c r="BN1128" s="93"/>
      <c r="BO1128" s="93"/>
      <c r="BP1128" s="93"/>
      <c r="BQ1128" s="93"/>
      <c r="BR1128" s="93"/>
      <c r="BS1128" s="93"/>
      <c r="BT1128" s="93"/>
      <c r="BU1128" s="93"/>
      <c r="BV1128" s="93"/>
      <c r="BW1128" s="93"/>
      <c r="BX1128" s="93"/>
      <c r="BY1128" s="93"/>
    </row>
    <row r="1129" spans="1:77" s="97" customFormat="1" x14ac:dyDescent="0.2">
      <c r="A1129" s="157"/>
      <c r="X1129" s="93"/>
      <c r="Y1129" s="93"/>
      <c r="Z1129" s="93"/>
      <c r="AA1129" s="93"/>
      <c r="AB1129" s="93"/>
      <c r="AC1129" s="93"/>
      <c r="AD1129" s="93"/>
      <c r="AE1129" s="93"/>
      <c r="AF1129" s="93"/>
      <c r="AG1129" s="93"/>
      <c r="AH1129" s="93"/>
      <c r="AI1129" s="93"/>
      <c r="AJ1129" s="93"/>
      <c r="AK1129" s="93"/>
      <c r="AL1129" s="93"/>
      <c r="AM1129" s="93"/>
      <c r="AN1129" s="93"/>
      <c r="AO1129" s="93"/>
      <c r="AP1129" s="93"/>
      <c r="AQ1129" s="93"/>
      <c r="AR1129" s="93"/>
      <c r="AS1129" s="93"/>
      <c r="AT1129" s="93"/>
      <c r="AU1129" s="93"/>
      <c r="AV1129" s="93"/>
      <c r="AW1129" s="93"/>
      <c r="AX1129" s="93"/>
      <c r="AY1129" s="93"/>
      <c r="AZ1129" s="93"/>
      <c r="BA1129" s="93"/>
      <c r="BB1129" s="93"/>
      <c r="BC1129" s="93"/>
      <c r="BD1129" s="93"/>
      <c r="BE1129" s="93"/>
      <c r="BF1129" s="93"/>
      <c r="BG1129" s="93"/>
      <c r="BH1129" s="93"/>
      <c r="BI1129" s="93"/>
      <c r="BJ1129" s="93"/>
      <c r="BK1129" s="93"/>
      <c r="BL1129" s="93"/>
      <c r="BM1129" s="93"/>
      <c r="BN1129" s="93"/>
      <c r="BO1129" s="93"/>
      <c r="BP1129" s="93"/>
      <c r="BQ1129" s="93"/>
      <c r="BR1129" s="93"/>
      <c r="BS1129" s="93"/>
      <c r="BT1129" s="93"/>
      <c r="BU1129" s="93"/>
      <c r="BV1129" s="93"/>
      <c r="BW1129" s="93"/>
      <c r="BX1129" s="93"/>
      <c r="BY1129" s="93"/>
    </row>
    <row r="1130" spans="1:77" s="97" customFormat="1" x14ac:dyDescent="0.2">
      <c r="A1130" s="157"/>
      <c r="X1130" s="93"/>
      <c r="Y1130" s="93"/>
      <c r="Z1130" s="93"/>
      <c r="AA1130" s="93"/>
      <c r="AB1130" s="93"/>
      <c r="AC1130" s="93"/>
      <c r="AD1130" s="93"/>
      <c r="AE1130" s="93"/>
      <c r="AF1130" s="93"/>
      <c r="AG1130" s="93"/>
      <c r="AH1130" s="93"/>
      <c r="AI1130" s="93"/>
      <c r="AJ1130" s="93"/>
      <c r="AK1130" s="93"/>
      <c r="AL1130" s="93"/>
      <c r="AM1130" s="93"/>
      <c r="AN1130" s="93"/>
      <c r="AO1130" s="93"/>
      <c r="AP1130" s="93"/>
      <c r="AQ1130" s="93"/>
      <c r="AR1130" s="93"/>
      <c r="AS1130" s="93"/>
      <c r="AT1130" s="93"/>
      <c r="AU1130" s="93"/>
      <c r="AV1130" s="93"/>
      <c r="AW1130" s="93"/>
      <c r="AX1130" s="93"/>
      <c r="AY1130" s="93"/>
      <c r="AZ1130" s="93"/>
      <c r="BA1130" s="93"/>
      <c r="BB1130" s="93"/>
      <c r="BC1130" s="93"/>
      <c r="BD1130" s="93"/>
      <c r="BE1130" s="93"/>
      <c r="BF1130" s="93"/>
      <c r="BG1130" s="93"/>
      <c r="BH1130" s="93"/>
      <c r="BI1130" s="93"/>
      <c r="BJ1130" s="93"/>
      <c r="BK1130" s="93"/>
      <c r="BL1130" s="93"/>
      <c r="BM1130" s="93"/>
      <c r="BN1130" s="93"/>
      <c r="BO1130" s="93"/>
      <c r="BP1130" s="93"/>
      <c r="BQ1130" s="93"/>
      <c r="BR1130" s="93"/>
      <c r="BS1130" s="93"/>
      <c r="BT1130" s="93"/>
      <c r="BU1130" s="93"/>
      <c r="BV1130" s="93"/>
      <c r="BW1130" s="93"/>
      <c r="BX1130" s="93"/>
      <c r="BY1130" s="93"/>
    </row>
    <row r="1131" spans="1:77" s="97" customFormat="1" x14ac:dyDescent="0.2">
      <c r="A1131" s="157"/>
      <c r="X1131" s="93"/>
      <c r="Y1131" s="93"/>
      <c r="Z1131" s="93"/>
      <c r="AA1131" s="93"/>
      <c r="AB1131" s="93"/>
      <c r="AC1131" s="93"/>
      <c r="AD1131" s="93"/>
      <c r="AE1131" s="93"/>
      <c r="AF1131" s="93"/>
      <c r="AG1131" s="93"/>
      <c r="AH1131" s="93"/>
      <c r="AI1131" s="93"/>
      <c r="AJ1131" s="93"/>
      <c r="AK1131" s="93"/>
      <c r="AL1131" s="93"/>
      <c r="AM1131" s="93"/>
      <c r="AN1131" s="93"/>
      <c r="AO1131" s="93"/>
      <c r="AP1131" s="93"/>
      <c r="AQ1131" s="93"/>
      <c r="AR1131" s="93"/>
      <c r="AS1131" s="93"/>
      <c r="AT1131" s="93"/>
      <c r="AU1131" s="93"/>
      <c r="AV1131" s="93"/>
      <c r="AW1131" s="93"/>
      <c r="AX1131" s="93"/>
      <c r="AY1131" s="93"/>
      <c r="AZ1131" s="93"/>
      <c r="BA1131" s="93"/>
      <c r="BB1131" s="93"/>
      <c r="BC1131" s="93"/>
      <c r="BD1131" s="93"/>
      <c r="BE1131" s="93"/>
      <c r="BF1131" s="93"/>
      <c r="BG1131" s="93"/>
      <c r="BH1131" s="93"/>
      <c r="BI1131" s="93"/>
      <c r="BJ1131" s="93"/>
      <c r="BK1131" s="93"/>
      <c r="BL1131" s="93"/>
      <c r="BM1131" s="93"/>
      <c r="BN1131" s="93"/>
      <c r="BO1131" s="93"/>
      <c r="BP1131" s="93"/>
      <c r="BQ1131" s="93"/>
      <c r="BR1131" s="93"/>
      <c r="BS1131" s="93"/>
      <c r="BT1131" s="93"/>
      <c r="BU1131" s="93"/>
      <c r="BV1131" s="93"/>
      <c r="BW1131" s="93"/>
      <c r="BX1131" s="93"/>
      <c r="BY1131" s="93"/>
    </row>
    <row r="1132" spans="1:77" s="97" customFormat="1" x14ac:dyDescent="0.2">
      <c r="A1132" s="157"/>
      <c r="X1132" s="93"/>
      <c r="Y1132" s="93"/>
      <c r="Z1132" s="93"/>
      <c r="AA1132" s="93"/>
      <c r="AB1132" s="93"/>
      <c r="AC1132" s="93"/>
      <c r="AD1132" s="93"/>
      <c r="AE1132" s="93"/>
      <c r="AF1132" s="93"/>
      <c r="AG1132" s="93"/>
      <c r="AH1132" s="93"/>
      <c r="AI1132" s="93"/>
      <c r="AJ1132" s="93"/>
      <c r="AK1132" s="93"/>
      <c r="AL1132" s="93"/>
      <c r="AM1132" s="93"/>
      <c r="AN1132" s="93"/>
      <c r="AO1132" s="93"/>
      <c r="AP1132" s="93"/>
      <c r="AQ1132" s="93"/>
      <c r="AR1132" s="93"/>
      <c r="AS1132" s="93"/>
      <c r="AT1132" s="93"/>
      <c r="AU1132" s="93"/>
      <c r="AV1132" s="93"/>
      <c r="AW1132" s="93"/>
      <c r="AX1132" s="93"/>
      <c r="AY1132" s="93"/>
      <c r="AZ1132" s="93"/>
      <c r="BA1132" s="93"/>
      <c r="BB1132" s="93"/>
      <c r="BC1132" s="93"/>
      <c r="BD1132" s="93"/>
      <c r="BE1132" s="93"/>
      <c r="BF1132" s="93"/>
      <c r="BG1132" s="93"/>
      <c r="BH1132" s="93"/>
      <c r="BI1132" s="93"/>
      <c r="BJ1132" s="93"/>
      <c r="BK1132" s="93"/>
      <c r="BL1132" s="93"/>
      <c r="BM1132" s="93"/>
      <c r="BN1132" s="93"/>
      <c r="BO1132" s="93"/>
      <c r="BP1132" s="93"/>
      <c r="BQ1132" s="93"/>
      <c r="BR1132" s="93"/>
      <c r="BS1132" s="93"/>
      <c r="BT1132" s="93"/>
      <c r="BU1132" s="93"/>
      <c r="BV1132" s="93"/>
      <c r="BW1132" s="93"/>
      <c r="BX1132" s="93"/>
      <c r="BY1132" s="93"/>
    </row>
    <row r="1133" spans="1:77" s="97" customFormat="1" x14ac:dyDescent="0.2">
      <c r="A1133" s="157"/>
      <c r="X1133" s="93"/>
      <c r="Y1133" s="93"/>
      <c r="Z1133" s="93"/>
      <c r="AA1133" s="93"/>
      <c r="AB1133" s="93"/>
      <c r="AC1133" s="93"/>
      <c r="AD1133" s="93"/>
      <c r="AE1133" s="93"/>
      <c r="AF1133" s="93"/>
      <c r="AG1133" s="93"/>
      <c r="AH1133" s="93"/>
      <c r="AI1133" s="93"/>
      <c r="AJ1133" s="93"/>
      <c r="AK1133" s="93"/>
      <c r="AL1133" s="93"/>
      <c r="AM1133" s="93"/>
      <c r="AN1133" s="93"/>
      <c r="AO1133" s="93"/>
      <c r="AP1133" s="93"/>
      <c r="AQ1133" s="93"/>
      <c r="AR1133" s="93"/>
      <c r="AS1133" s="93"/>
      <c r="AT1133" s="93"/>
      <c r="AU1133" s="93"/>
      <c r="AV1133" s="93"/>
      <c r="AW1133" s="93"/>
      <c r="AX1133" s="93"/>
      <c r="AY1133" s="93"/>
      <c r="AZ1133" s="93"/>
      <c r="BA1133" s="93"/>
      <c r="BB1133" s="93"/>
      <c r="BC1133" s="93"/>
      <c r="BD1133" s="93"/>
      <c r="BE1133" s="93"/>
      <c r="BF1133" s="93"/>
      <c r="BG1133" s="93"/>
      <c r="BH1133" s="93"/>
      <c r="BI1133" s="93"/>
      <c r="BJ1133" s="93"/>
      <c r="BK1133" s="93"/>
      <c r="BL1133" s="93"/>
      <c r="BM1133" s="93"/>
      <c r="BN1133" s="93"/>
      <c r="BO1133" s="93"/>
      <c r="BP1133" s="93"/>
      <c r="BQ1133" s="93"/>
      <c r="BR1133" s="93"/>
      <c r="BS1133" s="93"/>
      <c r="BT1133" s="93"/>
      <c r="BU1133" s="93"/>
      <c r="BV1133" s="93"/>
      <c r="BW1133" s="93"/>
      <c r="BX1133" s="93"/>
      <c r="BY1133" s="93"/>
    </row>
    <row r="1134" spans="1:77" s="97" customFormat="1" x14ac:dyDescent="0.2">
      <c r="A1134" s="157"/>
      <c r="X1134" s="93"/>
      <c r="Y1134" s="93"/>
      <c r="Z1134" s="93"/>
      <c r="AA1134" s="93"/>
      <c r="AB1134" s="93"/>
      <c r="AC1134" s="93"/>
      <c r="AD1134" s="93"/>
      <c r="AE1134" s="93"/>
      <c r="AF1134" s="93"/>
      <c r="AG1134" s="93"/>
      <c r="AH1134" s="93"/>
      <c r="AI1134" s="93"/>
      <c r="AJ1134" s="93"/>
      <c r="AK1134" s="93"/>
      <c r="AL1134" s="93"/>
      <c r="AM1134" s="93"/>
      <c r="AN1134" s="93"/>
      <c r="AO1134" s="93"/>
      <c r="AP1134" s="93"/>
      <c r="AQ1134" s="93"/>
      <c r="AR1134" s="93"/>
      <c r="AS1134" s="93"/>
      <c r="AT1134" s="93"/>
      <c r="AU1134" s="93"/>
      <c r="AV1134" s="93"/>
      <c r="AW1134" s="93"/>
      <c r="AX1134" s="93"/>
      <c r="AY1134" s="93"/>
      <c r="AZ1134" s="93"/>
      <c r="BA1134" s="93"/>
      <c r="BB1134" s="93"/>
      <c r="BC1134" s="93"/>
      <c r="BD1134" s="93"/>
      <c r="BE1134" s="93"/>
      <c r="BF1134" s="93"/>
      <c r="BG1134" s="93"/>
      <c r="BH1134" s="93"/>
      <c r="BI1134" s="93"/>
      <c r="BJ1134" s="93"/>
      <c r="BK1134" s="93"/>
      <c r="BL1134" s="93"/>
      <c r="BM1134" s="93"/>
      <c r="BN1134" s="93"/>
      <c r="BO1134" s="93"/>
      <c r="BP1134" s="93"/>
      <c r="BQ1134" s="93"/>
      <c r="BR1134" s="93"/>
      <c r="BS1134" s="93"/>
      <c r="BT1134" s="93"/>
      <c r="BU1134" s="93"/>
      <c r="BV1134" s="93"/>
      <c r="BW1134" s="93"/>
      <c r="BX1134" s="93"/>
      <c r="BY1134" s="93"/>
    </row>
    <row r="1135" spans="1:77" s="97" customFormat="1" x14ac:dyDescent="0.2">
      <c r="A1135" s="157"/>
      <c r="X1135" s="93"/>
      <c r="Y1135" s="93"/>
      <c r="Z1135" s="93"/>
      <c r="AA1135" s="93"/>
      <c r="AB1135" s="93"/>
      <c r="AC1135" s="93"/>
      <c r="AD1135" s="93"/>
      <c r="AE1135" s="93"/>
      <c r="AF1135" s="93"/>
      <c r="AG1135" s="93"/>
      <c r="AH1135" s="93"/>
      <c r="AI1135" s="93"/>
      <c r="AJ1135" s="93"/>
      <c r="AK1135" s="93"/>
      <c r="AL1135" s="93"/>
      <c r="AM1135" s="93"/>
      <c r="AN1135" s="93"/>
      <c r="AO1135" s="93"/>
      <c r="AP1135" s="93"/>
      <c r="AQ1135" s="93"/>
      <c r="AR1135" s="93"/>
      <c r="AS1135" s="93"/>
      <c r="AT1135" s="93"/>
      <c r="AU1135" s="93"/>
      <c r="AV1135" s="93"/>
      <c r="AW1135" s="93"/>
      <c r="AX1135" s="93"/>
      <c r="AY1135" s="93"/>
      <c r="AZ1135" s="93"/>
      <c r="BA1135" s="93"/>
      <c r="BB1135" s="93"/>
      <c r="BC1135" s="93"/>
      <c r="BD1135" s="93"/>
      <c r="BE1135" s="93"/>
      <c r="BF1135" s="93"/>
      <c r="BG1135" s="93"/>
      <c r="BH1135" s="93"/>
      <c r="BI1135" s="93"/>
      <c r="BJ1135" s="93"/>
      <c r="BK1135" s="93"/>
      <c r="BL1135" s="93"/>
      <c r="BM1135" s="93"/>
      <c r="BN1135" s="93"/>
      <c r="BO1135" s="93"/>
      <c r="BP1135" s="93"/>
      <c r="BQ1135" s="93"/>
      <c r="BR1135" s="93"/>
      <c r="BS1135" s="93"/>
      <c r="BT1135" s="93"/>
      <c r="BU1135" s="93"/>
      <c r="BV1135" s="93"/>
      <c r="BW1135" s="93"/>
      <c r="BX1135" s="93"/>
      <c r="BY1135" s="93"/>
    </row>
    <row r="1136" spans="1:77" s="97" customFormat="1" x14ac:dyDescent="0.2">
      <c r="A1136" s="157"/>
      <c r="X1136" s="93"/>
      <c r="Y1136" s="93"/>
      <c r="Z1136" s="93"/>
      <c r="AA1136" s="93"/>
      <c r="AB1136" s="93"/>
      <c r="AC1136" s="93"/>
      <c r="AD1136" s="93"/>
      <c r="AE1136" s="93"/>
      <c r="AF1136" s="93"/>
      <c r="AG1136" s="93"/>
      <c r="AH1136" s="93"/>
      <c r="AI1136" s="93"/>
      <c r="AJ1136" s="93"/>
      <c r="AK1136" s="93"/>
      <c r="AL1136" s="93"/>
      <c r="AM1136" s="93"/>
      <c r="AN1136" s="93"/>
      <c r="AO1136" s="93"/>
      <c r="AP1136" s="93"/>
      <c r="AQ1136" s="93"/>
      <c r="AR1136" s="93"/>
      <c r="AS1136" s="93"/>
      <c r="AT1136" s="93"/>
      <c r="AU1136" s="93"/>
      <c r="AV1136" s="93"/>
      <c r="AW1136" s="93"/>
      <c r="AX1136" s="93"/>
      <c r="AY1136" s="93"/>
      <c r="AZ1136" s="93"/>
      <c r="BA1136" s="93"/>
      <c r="BB1136" s="93"/>
      <c r="BC1136" s="93"/>
      <c r="BD1136" s="93"/>
      <c r="BE1136" s="93"/>
      <c r="BF1136" s="93"/>
      <c r="BG1136" s="93"/>
      <c r="BH1136" s="93"/>
      <c r="BI1136" s="93"/>
      <c r="BJ1136" s="93"/>
      <c r="BK1136" s="93"/>
      <c r="BL1136" s="93"/>
      <c r="BM1136" s="93"/>
      <c r="BN1136" s="93"/>
      <c r="BO1136" s="93"/>
      <c r="BP1136" s="93"/>
      <c r="BQ1136" s="93"/>
      <c r="BR1136" s="93"/>
      <c r="BS1136" s="93"/>
      <c r="BT1136" s="93"/>
      <c r="BU1136" s="93"/>
      <c r="BV1136" s="93"/>
      <c r="BW1136" s="93"/>
      <c r="BX1136" s="93"/>
      <c r="BY1136" s="93"/>
    </row>
    <row r="1137" spans="1:77" s="97" customFormat="1" x14ac:dyDescent="0.2">
      <c r="A1137" s="157"/>
      <c r="X1137" s="93"/>
      <c r="Y1137" s="93"/>
      <c r="Z1137" s="93"/>
      <c r="AA1137" s="93"/>
      <c r="AB1137" s="93"/>
      <c r="AC1137" s="93"/>
      <c r="AD1137" s="93"/>
      <c r="AE1137" s="93"/>
      <c r="AF1137" s="93"/>
      <c r="AG1137" s="93"/>
      <c r="AH1137" s="93"/>
      <c r="AI1137" s="93"/>
      <c r="AJ1137" s="93"/>
      <c r="AK1137" s="93"/>
      <c r="AL1137" s="93"/>
      <c r="AM1137" s="93"/>
      <c r="AN1137" s="93"/>
      <c r="AO1137" s="93"/>
      <c r="AP1137" s="93"/>
      <c r="AQ1137" s="93"/>
      <c r="AR1137" s="93"/>
      <c r="AS1137" s="93"/>
      <c r="AT1137" s="93"/>
      <c r="AU1137" s="93"/>
      <c r="AV1137" s="93"/>
      <c r="AW1137" s="93"/>
      <c r="AX1137" s="93"/>
      <c r="AY1137" s="93"/>
      <c r="AZ1137" s="93"/>
      <c r="BA1137" s="93"/>
      <c r="BB1137" s="93"/>
      <c r="BC1137" s="93"/>
      <c r="BD1137" s="93"/>
      <c r="BE1137" s="93"/>
      <c r="BF1137" s="93"/>
      <c r="BG1137" s="93"/>
      <c r="BH1137" s="93"/>
      <c r="BI1137" s="93"/>
      <c r="BJ1137" s="93"/>
      <c r="BK1137" s="93"/>
      <c r="BL1137" s="93"/>
      <c r="BM1137" s="93"/>
      <c r="BN1137" s="93"/>
      <c r="BO1137" s="93"/>
      <c r="BP1137" s="93"/>
      <c r="BQ1137" s="93"/>
      <c r="BR1137" s="93"/>
      <c r="BS1137" s="93"/>
      <c r="BT1137" s="93"/>
      <c r="BU1137" s="93"/>
      <c r="BV1137" s="93"/>
      <c r="BW1137" s="93"/>
      <c r="BX1137" s="93"/>
      <c r="BY1137" s="93"/>
    </row>
    <row r="1138" spans="1:77" s="97" customFormat="1" x14ac:dyDescent="0.2">
      <c r="A1138" s="157"/>
      <c r="X1138" s="93"/>
      <c r="Y1138" s="93"/>
      <c r="Z1138" s="93"/>
      <c r="AA1138" s="93"/>
      <c r="AB1138" s="93"/>
      <c r="AC1138" s="93"/>
      <c r="AD1138" s="93"/>
      <c r="AE1138" s="93"/>
      <c r="AF1138" s="93"/>
      <c r="AG1138" s="93"/>
      <c r="AH1138" s="93"/>
      <c r="AI1138" s="93"/>
      <c r="AJ1138" s="93"/>
      <c r="AK1138" s="93"/>
      <c r="AL1138" s="93"/>
      <c r="AM1138" s="93"/>
      <c r="AN1138" s="93"/>
      <c r="AO1138" s="93"/>
      <c r="AP1138" s="93"/>
      <c r="AQ1138" s="93"/>
      <c r="AR1138" s="93"/>
      <c r="AS1138" s="93"/>
      <c r="AT1138" s="93"/>
      <c r="AU1138" s="93"/>
      <c r="AV1138" s="93"/>
      <c r="AW1138" s="93"/>
      <c r="AX1138" s="93"/>
      <c r="AY1138" s="93"/>
      <c r="AZ1138" s="93"/>
      <c r="BA1138" s="93"/>
      <c r="BB1138" s="93"/>
      <c r="BC1138" s="93"/>
      <c r="BD1138" s="93"/>
      <c r="BE1138" s="93"/>
      <c r="BF1138" s="93"/>
      <c r="BG1138" s="93"/>
      <c r="BH1138" s="93"/>
      <c r="BI1138" s="93"/>
      <c r="BJ1138" s="93"/>
      <c r="BK1138" s="93"/>
      <c r="BL1138" s="93"/>
      <c r="BM1138" s="93"/>
      <c r="BN1138" s="93"/>
      <c r="BO1138" s="93"/>
      <c r="BP1138" s="93"/>
      <c r="BQ1138" s="93"/>
      <c r="BR1138" s="93"/>
      <c r="BS1138" s="93"/>
      <c r="BT1138" s="93"/>
      <c r="BU1138" s="93"/>
      <c r="BV1138" s="93"/>
      <c r="BW1138" s="93"/>
      <c r="BX1138" s="93"/>
      <c r="BY1138" s="93"/>
    </row>
    <row r="1139" spans="1:77" s="97" customFormat="1" x14ac:dyDescent="0.2">
      <c r="A1139" s="157"/>
      <c r="X1139" s="93"/>
      <c r="Y1139" s="93"/>
      <c r="Z1139" s="93"/>
      <c r="AA1139" s="93"/>
      <c r="AB1139" s="93"/>
      <c r="AC1139" s="93"/>
      <c r="AD1139" s="93"/>
      <c r="AE1139" s="93"/>
      <c r="AF1139" s="93"/>
      <c r="AG1139" s="93"/>
      <c r="AH1139" s="93"/>
      <c r="AI1139" s="93"/>
      <c r="AJ1139" s="93"/>
      <c r="AK1139" s="93"/>
      <c r="AL1139" s="93"/>
      <c r="AM1139" s="93"/>
      <c r="AN1139" s="93"/>
      <c r="AO1139" s="93"/>
      <c r="AP1139" s="93"/>
      <c r="AQ1139" s="93"/>
      <c r="AR1139" s="93"/>
      <c r="AS1139" s="93"/>
      <c r="AT1139" s="93"/>
      <c r="AU1139" s="93"/>
      <c r="AV1139" s="93"/>
      <c r="AW1139" s="93"/>
      <c r="AX1139" s="93"/>
      <c r="AY1139" s="93"/>
      <c r="AZ1139" s="93"/>
      <c r="BA1139" s="93"/>
      <c r="BB1139" s="93"/>
      <c r="BC1139" s="93"/>
      <c r="BD1139" s="93"/>
      <c r="BE1139" s="93"/>
      <c r="BF1139" s="93"/>
      <c r="BG1139" s="93"/>
      <c r="BH1139" s="93"/>
      <c r="BI1139" s="93"/>
      <c r="BJ1139" s="93"/>
      <c r="BK1139" s="93"/>
      <c r="BL1139" s="93"/>
      <c r="BM1139" s="93"/>
      <c r="BN1139" s="93"/>
      <c r="BO1139" s="93"/>
      <c r="BP1139" s="93"/>
      <c r="BQ1139" s="93"/>
      <c r="BR1139" s="93"/>
      <c r="BS1139" s="93"/>
      <c r="BT1139" s="93"/>
      <c r="BU1139" s="93"/>
      <c r="BV1139" s="93"/>
      <c r="BW1139" s="93"/>
      <c r="BX1139" s="93"/>
      <c r="BY1139" s="93"/>
    </row>
    <row r="1140" spans="1:77" s="97" customFormat="1" x14ac:dyDescent="0.2">
      <c r="A1140" s="157"/>
      <c r="X1140" s="93"/>
      <c r="Y1140" s="93"/>
      <c r="Z1140" s="93"/>
      <c r="AA1140" s="93"/>
      <c r="AB1140" s="93"/>
      <c r="AC1140" s="93"/>
      <c r="AD1140" s="93"/>
      <c r="AE1140" s="93"/>
      <c r="AF1140" s="93"/>
      <c r="AG1140" s="93"/>
      <c r="AH1140" s="93"/>
      <c r="AI1140" s="93"/>
      <c r="AJ1140" s="93"/>
      <c r="AK1140" s="93"/>
      <c r="AL1140" s="93"/>
      <c r="AM1140" s="93"/>
      <c r="AN1140" s="93"/>
      <c r="AO1140" s="93"/>
      <c r="AP1140" s="93"/>
      <c r="AQ1140" s="93"/>
      <c r="AR1140" s="93"/>
      <c r="AS1140" s="93"/>
      <c r="AT1140" s="93"/>
      <c r="AU1140" s="93"/>
      <c r="AV1140" s="93"/>
      <c r="AW1140" s="93"/>
      <c r="AX1140" s="93"/>
      <c r="AY1140" s="93"/>
      <c r="AZ1140" s="93"/>
      <c r="BA1140" s="93"/>
      <c r="BB1140" s="93"/>
      <c r="BC1140" s="93"/>
      <c r="BD1140" s="93"/>
      <c r="BE1140" s="93"/>
      <c r="BF1140" s="93"/>
      <c r="BG1140" s="93"/>
      <c r="BH1140" s="93"/>
      <c r="BI1140" s="93"/>
      <c r="BJ1140" s="93"/>
      <c r="BK1140" s="93"/>
      <c r="BL1140" s="93"/>
      <c r="BM1140" s="93"/>
      <c r="BN1140" s="93"/>
      <c r="BO1140" s="93"/>
      <c r="BP1140" s="93"/>
      <c r="BQ1140" s="93"/>
      <c r="BR1140" s="93"/>
      <c r="BS1140" s="93"/>
      <c r="BT1140" s="93"/>
      <c r="BU1140" s="93"/>
      <c r="BV1140" s="93"/>
      <c r="BW1140" s="93"/>
      <c r="BX1140" s="93"/>
      <c r="BY1140" s="93"/>
    </row>
    <row r="1141" spans="1:77" s="97" customFormat="1" x14ac:dyDescent="0.2">
      <c r="A1141" s="157"/>
      <c r="X1141" s="93"/>
      <c r="Y1141" s="93"/>
      <c r="Z1141" s="93"/>
      <c r="AA1141" s="93"/>
      <c r="AB1141" s="93"/>
      <c r="AC1141" s="93"/>
      <c r="AD1141" s="93"/>
      <c r="AE1141" s="93"/>
      <c r="AF1141" s="93"/>
      <c r="AG1141" s="93"/>
      <c r="AH1141" s="93"/>
      <c r="AI1141" s="93"/>
      <c r="AJ1141" s="93"/>
      <c r="AK1141" s="93"/>
      <c r="AL1141" s="93"/>
      <c r="AM1141" s="93"/>
      <c r="AN1141" s="93"/>
      <c r="AO1141" s="93"/>
      <c r="AP1141" s="93"/>
      <c r="AQ1141" s="93"/>
      <c r="AR1141" s="93"/>
      <c r="AS1141" s="93"/>
      <c r="AT1141" s="93"/>
      <c r="AU1141" s="93"/>
      <c r="AV1141" s="93"/>
      <c r="AW1141" s="93"/>
      <c r="AX1141" s="93"/>
      <c r="AY1141" s="93"/>
      <c r="AZ1141" s="93"/>
      <c r="BA1141" s="93"/>
      <c r="BB1141" s="93"/>
      <c r="BC1141" s="93"/>
      <c r="BD1141" s="93"/>
      <c r="BE1141" s="93"/>
      <c r="BF1141" s="93"/>
      <c r="BG1141" s="93"/>
      <c r="BH1141" s="93"/>
      <c r="BI1141" s="93"/>
      <c r="BJ1141" s="93"/>
      <c r="BK1141" s="93"/>
      <c r="BL1141" s="93"/>
      <c r="BM1141" s="93"/>
      <c r="BN1141" s="93"/>
      <c r="BO1141" s="93"/>
      <c r="BP1141" s="93"/>
      <c r="BQ1141" s="93"/>
      <c r="BR1141" s="93"/>
      <c r="BS1141" s="93"/>
      <c r="BT1141" s="93"/>
      <c r="BU1141" s="93"/>
      <c r="BV1141" s="93"/>
      <c r="BW1141" s="93"/>
      <c r="BX1141" s="93"/>
      <c r="BY1141" s="93"/>
    </row>
    <row r="1142" spans="1:77" s="97" customFormat="1" x14ac:dyDescent="0.2">
      <c r="A1142" s="157"/>
      <c r="X1142" s="93"/>
      <c r="Y1142" s="93"/>
      <c r="Z1142" s="93"/>
      <c r="AA1142" s="93"/>
      <c r="AB1142" s="93"/>
      <c r="AC1142" s="93"/>
      <c r="AD1142" s="93"/>
      <c r="AE1142" s="93"/>
      <c r="AF1142" s="93"/>
      <c r="AG1142" s="93"/>
      <c r="AH1142" s="93"/>
      <c r="AI1142" s="93"/>
      <c r="AJ1142" s="93"/>
      <c r="AK1142" s="93"/>
      <c r="AL1142" s="93"/>
      <c r="AM1142" s="93"/>
      <c r="AN1142" s="93"/>
      <c r="AO1142" s="93"/>
      <c r="AP1142" s="93"/>
      <c r="AQ1142" s="93"/>
      <c r="AR1142" s="93"/>
      <c r="AS1142" s="93"/>
      <c r="AT1142" s="93"/>
      <c r="AU1142" s="93"/>
      <c r="AV1142" s="93"/>
      <c r="AW1142" s="93"/>
      <c r="AX1142" s="93"/>
      <c r="AY1142" s="93"/>
      <c r="AZ1142" s="93"/>
      <c r="BA1142" s="93"/>
      <c r="BB1142" s="93"/>
      <c r="BC1142" s="93"/>
      <c r="BD1142" s="93"/>
      <c r="BE1142" s="93"/>
      <c r="BF1142" s="93"/>
      <c r="BG1142" s="93"/>
      <c r="BH1142" s="93"/>
      <c r="BI1142" s="93"/>
      <c r="BJ1142" s="93"/>
      <c r="BK1142" s="93"/>
      <c r="BL1142" s="93"/>
      <c r="BM1142" s="93"/>
      <c r="BN1142" s="93"/>
      <c r="BO1142" s="93"/>
      <c r="BP1142" s="93"/>
      <c r="BQ1142" s="93"/>
      <c r="BR1142" s="93"/>
      <c r="BS1142" s="93"/>
      <c r="BT1142" s="93"/>
      <c r="BU1142" s="93"/>
      <c r="BV1142" s="93"/>
      <c r="BW1142" s="93"/>
      <c r="BX1142" s="93"/>
      <c r="BY1142" s="93"/>
    </row>
    <row r="1143" spans="1:77" s="97" customFormat="1" x14ac:dyDescent="0.2">
      <c r="A1143" s="157"/>
      <c r="X1143" s="93"/>
      <c r="Y1143" s="93"/>
      <c r="Z1143" s="93"/>
      <c r="AA1143" s="93"/>
      <c r="AB1143" s="93"/>
      <c r="AC1143" s="93"/>
      <c r="AD1143" s="93"/>
      <c r="AE1143" s="93"/>
      <c r="AF1143" s="93"/>
      <c r="AG1143" s="93"/>
      <c r="AH1143" s="93"/>
      <c r="AI1143" s="93"/>
      <c r="AJ1143" s="93"/>
      <c r="AK1143" s="93"/>
      <c r="AL1143" s="93"/>
      <c r="AM1143" s="93"/>
      <c r="AN1143" s="93"/>
      <c r="AO1143" s="93"/>
      <c r="AP1143" s="93"/>
      <c r="AQ1143" s="93"/>
      <c r="AR1143" s="93"/>
      <c r="AS1143" s="93"/>
      <c r="AT1143" s="93"/>
      <c r="AU1143" s="93"/>
      <c r="AV1143" s="93"/>
      <c r="AW1143" s="93"/>
      <c r="AX1143" s="93"/>
      <c r="AY1143" s="93"/>
      <c r="AZ1143" s="93"/>
      <c r="BA1143" s="93"/>
      <c r="BB1143" s="93"/>
      <c r="BC1143" s="93"/>
      <c r="BD1143" s="93"/>
      <c r="BE1143" s="93"/>
      <c r="BF1143" s="93"/>
      <c r="BG1143" s="93"/>
      <c r="BH1143" s="93"/>
      <c r="BI1143" s="93"/>
      <c r="BJ1143" s="93"/>
      <c r="BK1143" s="93"/>
      <c r="BL1143" s="93"/>
      <c r="BM1143" s="93"/>
      <c r="BN1143" s="93"/>
      <c r="BO1143" s="93"/>
      <c r="BP1143" s="93"/>
      <c r="BQ1143" s="93"/>
      <c r="BR1143" s="93"/>
      <c r="BS1143" s="93"/>
      <c r="BT1143" s="93"/>
      <c r="BU1143" s="93"/>
      <c r="BV1143" s="93"/>
      <c r="BW1143" s="93"/>
      <c r="BX1143" s="93"/>
      <c r="BY1143" s="93"/>
    </row>
    <row r="1144" spans="1:77" s="97" customFormat="1" x14ac:dyDescent="0.2">
      <c r="A1144" s="157"/>
      <c r="X1144" s="93"/>
      <c r="Y1144" s="93"/>
      <c r="Z1144" s="93"/>
      <c r="AA1144" s="93"/>
      <c r="AB1144" s="93"/>
      <c r="AC1144" s="93"/>
      <c r="AD1144" s="93"/>
      <c r="AE1144" s="93"/>
      <c r="AF1144" s="93"/>
      <c r="AG1144" s="93"/>
      <c r="AH1144" s="93"/>
      <c r="AI1144" s="93"/>
      <c r="AJ1144" s="93"/>
      <c r="AK1144" s="93"/>
      <c r="AL1144" s="93"/>
      <c r="AM1144" s="93"/>
      <c r="AN1144" s="93"/>
      <c r="AO1144" s="93"/>
      <c r="AP1144" s="93"/>
      <c r="AQ1144" s="93"/>
      <c r="AR1144" s="93"/>
      <c r="AS1144" s="93"/>
      <c r="AT1144" s="93"/>
      <c r="AU1144" s="93"/>
      <c r="AV1144" s="93"/>
      <c r="AW1144" s="93"/>
      <c r="AX1144" s="93"/>
      <c r="AY1144" s="93"/>
      <c r="AZ1144" s="93"/>
      <c r="BA1144" s="93"/>
      <c r="BB1144" s="93"/>
      <c r="BC1144" s="93"/>
      <c r="BD1144" s="93"/>
      <c r="BE1144" s="93"/>
      <c r="BF1144" s="93"/>
      <c r="BG1144" s="93"/>
      <c r="BH1144" s="93"/>
      <c r="BI1144" s="93"/>
      <c r="BJ1144" s="93"/>
      <c r="BK1144" s="93"/>
      <c r="BL1144" s="93"/>
      <c r="BM1144" s="93"/>
      <c r="BN1144" s="93"/>
      <c r="BO1144" s="93"/>
      <c r="BP1144" s="93"/>
      <c r="BQ1144" s="93"/>
      <c r="BR1144" s="93"/>
      <c r="BS1144" s="93"/>
      <c r="BT1144" s="93"/>
      <c r="BU1144" s="93"/>
      <c r="BV1144" s="93"/>
      <c r="BW1144" s="93"/>
      <c r="BX1144" s="93"/>
      <c r="BY1144" s="93"/>
    </row>
    <row r="1145" spans="1:77" s="97" customFormat="1" x14ac:dyDescent="0.2">
      <c r="A1145" s="157"/>
      <c r="X1145" s="93"/>
      <c r="Y1145" s="93"/>
      <c r="Z1145" s="93"/>
      <c r="AA1145" s="93"/>
      <c r="AB1145" s="93"/>
      <c r="AC1145" s="93"/>
      <c r="AD1145" s="93"/>
      <c r="AE1145" s="93"/>
      <c r="AF1145" s="93"/>
      <c r="AG1145" s="93"/>
      <c r="AH1145" s="93"/>
      <c r="AI1145" s="93"/>
      <c r="AJ1145" s="93"/>
      <c r="AK1145" s="93"/>
      <c r="AL1145" s="93"/>
      <c r="AM1145" s="93"/>
      <c r="AN1145" s="93"/>
      <c r="AO1145" s="93"/>
      <c r="AP1145" s="93"/>
      <c r="AQ1145" s="93"/>
      <c r="AR1145" s="93"/>
      <c r="AS1145" s="93"/>
      <c r="AT1145" s="93"/>
      <c r="AU1145" s="93"/>
      <c r="AV1145" s="93"/>
      <c r="AW1145" s="93"/>
      <c r="AX1145" s="93"/>
      <c r="AY1145" s="93"/>
      <c r="AZ1145" s="93"/>
      <c r="BA1145" s="93"/>
      <c r="BB1145" s="93"/>
      <c r="BC1145" s="93"/>
      <c r="BD1145" s="93"/>
      <c r="BE1145" s="93"/>
      <c r="BF1145" s="93"/>
      <c r="BG1145" s="93"/>
      <c r="BH1145" s="93"/>
      <c r="BI1145" s="93"/>
      <c r="BJ1145" s="93"/>
      <c r="BK1145" s="93"/>
      <c r="BL1145" s="93"/>
      <c r="BM1145" s="93"/>
      <c r="BN1145" s="93"/>
      <c r="BO1145" s="93"/>
      <c r="BP1145" s="93"/>
      <c r="BQ1145" s="93"/>
      <c r="BR1145" s="93"/>
      <c r="BS1145" s="93"/>
      <c r="BT1145" s="93"/>
      <c r="BU1145" s="93"/>
      <c r="BV1145" s="93"/>
      <c r="BW1145" s="93"/>
      <c r="BX1145" s="93"/>
      <c r="BY1145" s="93"/>
    </row>
    <row r="1146" spans="1:77" s="97" customFormat="1" x14ac:dyDescent="0.2">
      <c r="A1146" s="157"/>
      <c r="X1146" s="93"/>
      <c r="Y1146" s="93"/>
      <c r="Z1146" s="93"/>
      <c r="AA1146" s="93"/>
      <c r="AB1146" s="93"/>
      <c r="AC1146" s="93"/>
      <c r="AD1146" s="93"/>
      <c r="AE1146" s="93"/>
      <c r="AF1146" s="93"/>
      <c r="AG1146" s="93"/>
      <c r="AH1146" s="93"/>
      <c r="AI1146" s="93"/>
      <c r="AJ1146" s="93"/>
      <c r="AK1146" s="93"/>
      <c r="AL1146" s="93"/>
      <c r="AM1146" s="93"/>
      <c r="AN1146" s="93"/>
      <c r="AO1146" s="93"/>
      <c r="AP1146" s="93"/>
      <c r="AQ1146" s="93"/>
      <c r="AR1146" s="93"/>
      <c r="AS1146" s="93"/>
      <c r="AT1146" s="93"/>
      <c r="AU1146" s="93"/>
      <c r="AV1146" s="93"/>
      <c r="AW1146" s="93"/>
      <c r="AX1146" s="93"/>
      <c r="AY1146" s="93"/>
      <c r="AZ1146" s="93"/>
      <c r="BA1146" s="93"/>
      <c r="BB1146" s="93"/>
      <c r="BC1146" s="93"/>
      <c r="BD1146" s="93"/>
      <c r="BE1146" s="93"/>
      <c r="BF1146" s="93"/>
      <c r="BG1146" s="93"/>
      <c r="BH1146" s="93"/>
      <c r="BI1146" s="93"/>
      <c r="BJ1146" s="93"/>
      <c r="BK1146" s="93"/>
      <c r="BL1146" s="93"/>
      <c r="BM1146" s="93"/>
      <c r="BN1146" s="93"/>
      <c r="BO1146" s="93"/>
      <c r="BP1146" s="93"/>
      <c r="BQ1146" s="93"/>
      <c r="BR1146" s="93"/>
      <c r="BS1146" s="93"/>
      <c r="BT1146" s="93"/>
      <c r="BU1146" s="93"/>
      <c r="BV1146" s="93"/>
      <c r="BW1146" s="93"/>
      <c r="BX1146" s="93"/>
      <c r="BY1146" s="93"/>
    </row>
    <row r="1147" spans="1:77" s="97" customFormat="1" x14ac:dyDescent="0.2">
      <c r="A1147" s="157"/>
      <c r="X1147" s="93"/>
      <c r="Y1147" s="93"/>
      <c r="Z1147" s="93"/>
      <c r="AA1147" s="93"/>
      <c r="AB1147" s="93"/>
      <c r="AC1147" s="93"/>
      <c r="AD1147" s="93"/>
      <c r="AE1147" s="93"/>
      <c r="AF1147" s="93"/>
      <c r="AG1147" s="93"/>
      <c r="AH1147" s="93"/>
      <c r="AI1147" s="93"/>
      <c r="AJ1147" s="93"/>
      <c r="AK1147" s="93"/>
      <c r="AL1147" s="93"/>
      <c r="AM1147" s="93"/>
      <c r="AN1147" s="93"/>
      <c r="AO1147" s="93"/>
      <c r="AP1147" s="93"/>
      <c r="AQ1147" s="93"/>
      <c r="AR1147" s="93"/>
      <c r="AS1147" s="93"/>
      <c r="AT1147" s="93"/>
      <c r="AU1147" s="93"/>
      <c r="AV1147" s="93"/>
      <c r="AW1147" s="93"/>
      <c r="AX1147" s="93"/>
      <c r="AY1147" s="93"/>
      <c r="AZ1147" s="93"/>
      <c r="BA1147" s="93"/>
      <c r="BB1147" s="93"/>
      <c r="BC1147" s="93"/>
      <c r="BD1147" s="93"/>
      <c r="BE1147" s="93"/>
      <c r="BF1147" s="93"/>
      <c r="BG1147" s="93"/>
      <c r="BH1147" s="93"/>
      <c r="BI1147" s="93"/>
      <c r="BJ1147" s="93"/>
      <c r="BK1147" s="93"/>
      <c r="BL1147" s="93"/>
      <c r="BM1147" s="93"/>
      <c r="BN1147" s="93"/>
      <c r="BO1147" s="93"/>
      <c r="BP1147" s="93"/>
      <c r="BQ1147" s="93"/>
      <c r="BR1147" s="93"/>
      <c r="BS1147" s="93"/>
      <c r="BT1147" s="93"/>
      <c r="BU1147" s="93"/>
      <c r="BV1147" s="93"/>
      <c r="BW1147" s="93"/>
      <c r="BX1147" s="93"/>
      <c r="BY1147" s="93"/>
    </row>
    <row r="1148" spans="1:77" s="97" customFormat="1" x14ac:dyDescent="0.2">
      <c r="A1148" s="157"/>
      <c r="X1148" s="93"/>
      <c r="Y1148" s="93"/>
      <c r="Z1148" s="93"/>
      <c r="AA1148" s="93"/>
      <c r="AB1148" s="93"/>
      <c r="AC1148" s="93"/>
      <c r="AD1148" s="93"/>
      <c r="AE1148" s="93"/>
      <c r="AF1148" s="93"/>
      <c r="AG1148" s="93"/>
      <c r="AH1148" s="93"/>
      <c r="AI1148" s="93"/>
      <c r="AJ1148" s="93"/>
      <c r="AK1148" s="93"/>
      <c r="AL1148" s="93"/>
      <c r="AM1148" s="93"/>
      <c r="AN1148" s="93"/>
      <c r="AO1148" s="93"/>
      <c r="AP1148" s="93"/>
      <c r="AQ1148" s="93"/>
      <c r="AR1148" s="93"/>
      <c r="AS1148" s="93"/>
      <c r="AT1148" s="93"/>
      <c r="AU1148" s="93"/>
      <c r="AV1148" s="93"/>
      <c r="AW1148" s="93"/>
      <c r="AX1148" s="93"/>
      <c r="AY1148" s="93"/>
      <c r="AZ1148" s="93"/>
      <c r="BA1148" s="93"/>
      <c r="BB1148" s="93"/>
      <c r="BC1148" s="93"/>
      <c r="BD1148" s="93"/>
      <c r="BE1148" s="93"/>
      <c r="BF1148" s="93"/>
      <c r="BG1148" s="93"/>
      <c r="BH1148" s="93"/>
      <c r="BI1148" s="93"/>
      <c r="BJ1148" s="93"/>
      <c r="BK1148" s="93"/>
      <c r="BL1148" s="93"/>
      <c r="BM1148" s="93"/>
      <c r="BN1148" s="93"/>
      <c r="BO1148" s="93"/>
      <c r="BP1148" s="93"/>
      <c r="BQ1148" s="93"/>
      <c r="BR1148" s="93"/>
      <c r="BS1148" s="93"/>
      <c r="BT1148" s="93"/>
      <c r="BU1148" s="93"/>
      <c r="BV1148" s="93"/>
      <c r="BW1148" s="93"/>
      <c r="BX1148" s="93"/>
      <c r="BY1148" s="93"/>
    </row>
    <row r="1149" spans="1:77" s="97" customFormat="1" x14ac:dyDescent="0.2">
      <c r="A1149" s="157"/>
      <c r="X1149" s="93"/>
      <c r="Y1149" s="93"/>
      <c r="Z1149" s="93"/>
      <c r="AA1149" s="93"/>
      <c r="AB1149" s="93"/>
      <c r="AC1149" s="93"/>
      <c r="AD1149" s="93"/>
      <c r="AE1149" s="93"/>
      <c r="AF1149" s="93"/>
      <c r="AG1149" s="93"/>
      <c r="AH1149" s="93"/>
      <c r="AI1149" s="93"/>
      <c r="AJ1149" s="93"/>
      <c r="AK1149" s="93"/>
      <c r="AL1149" s="93"/>
      <c r="AM1149" s="93"/>
      <c r="AN1149" s="93"/>
      <c r="AO1149" s="93"/>
      <c r="AP1149" s="93"/>
      <c r="AQ1149" s="93"/>
      <c r="AR1149" s="93"/>
      <c r="AS1149" s="93"/>
      <c r="AT1149" s="93"/>
      <c r="AU1149" s="93"/>
      <c r="AV1149" s="93"/>
      <c r="AW1149" s="93"/>
      <c r="AX1149" s="93"/>
      <c r="AY1149" s="93"/>
      <c r="AZ1149" s="93"/>
      <c r="BA1149" s="93"/>
      <c r="BB1149" s="93"/>
      <c r="BC1149" s="93"/>
      <c r="BD1149" s="93"/>
      <c r="BE1149" s="93"/>
      <c r="BF1149" s="93"/>
      <c r="BG1149" s="93"/>
      <c r="BH1149" s="93"/>
      <c r="BI1149" s="93"/>
      <c r="BJ1149" s="93"/>
      <c r="BK1149" s="93"/>
      <c r="BL1149" s="93"/>
      <c r="BM1149" s="93"/>
      <c r="BN1149" s="93"/>
      <c r="BO1149" s="93"/>
      <c r="BP1149" s="93"/>
      <c r="BQ1149" s="93"/>
      <c r="BR1149" s="93"/>
      <c r="BS1149" s="93"/>
      <c r="BT1149" s="93"/>
      <c r="BU1149" s="93"/>
      <c r="BV1149" s="93"/>
      <c r="BW1149" s="93"/>
      <c r="BX1149" s="93"/>
      <c r="BY1149" s="93"/>
    </row>
    <row r="1150" spans="1:77" s="97" customFormat="1" x14ac:dyDescent="0.2">
      <c r="A1150" s="157"/>
      <c r="X1150" s="93"/>
      <c r="Y1150" s="93"/>
      <c r="Z1150" s="93"/>
      <c r="AA1150" s="93"/>
      <c r="AB1150" s="93"/>
      <c r="AC1150" s="93"/>
      <c r="AD1150" s="93"/>
      <c r="AE1150" s="93"/>
      <c r="AF1150" s="93"/>
      <c r="AG1150" s="93"/>
      <c r="AH1150" s="93"/>
      <c r="AI1150" s="93"/>
      <c r="AJ1150" s="93"/>
      <c r="AK1150" s="93"/>
      <c r="AL1150" s="93"/>
      <c r="AM1150" s="93"/>
      <c r="AN1150" s="93"/>
      <c r="AO1150" s="93"/>
      <c r="AP1150" s="93"/>
      <c r="AQ1150" s="93"/>
      <c r="AR1150" s="93"/>
      <c r="AS1150" s="93"/>
      <c r="AT1150" s="93"/>
      <c r="AU1150" s="93"/>
      <c r="AV1150" s="93"/>
      <c r="AW1150" s="93"/>
      <c r="AX1150" s="93"/>
      <c r="AY1150" s="93"/>
      <c r="AZ1150" s="93"/>
      <c r="BA1150" s="93"/>
      <c r="BB1150" s="93"/>
      <c r="BC1150" s="93"/>
      <c r="BD1150" s="93"/>
      <c r="BE1150" s="93"/>
      <c r="BF1150" s="93"/>
      <c r="BG1150" s="93"/>
      <c r="BH1150" s="93"/>
      <c r="BI1150" s="93"/>
      <c r="BJ1150" s="93"/>
      <c r="BK1150" s="93"/>
      <c r="BL1150" s="93"/>
      <c r="BM1150" s="93"/>
      <c r="BN1150" s="93"/>
      <c r="BO1150" s="93"/>
      <c r="BP1150" s="93"/>
      <c r="BQ1150" s="93"/>
      <c r="BR1150" s="93"/>
      <c r="BS1150" s="93"/>
      <c r="BT1150" s="93"/>
      <c r="BU1150" s="93"/>
      <c r="BV1150" s="93"/>
      <c r="BW1150" s="93"/>
      <c r="BX1150" s="93"/>
      <c r="BY1150" s="93"/>
    </row>
    <row r="1151" spans="1:77" s="97" customFormat="1" x14ac:dyDescent="0.2">
      <c r="A1151" s="157"/>
      <c r="X1151" s="93"/>
      <c r="Y1151" s="93"/>
      <c r="Z1151" s="93"/>
      <c r="AA1151" s="93"/>
      <c r="AB1151" s="93"/>
      <c r="AC1151" s="93"/>
      <c r="AD1151" s="93"/>
      <c r="AE1151" s="93"/>
      <c r="AF1151" s="93"/>
      <c r="AG1151" s="93"/>
      <c r="AH1151" s="93"/>
      <c r="AI1151" s="93"/>
      <c r="AJ1151" s="93"/>
      <c r="AK1151" s="93"/>
      <c r="AL1151" s="93"/>
      <c r="AM1151" s="93"/>
      <c r="AN1151" s="93"/>
      <c r="AO1151" s="93"/>
      <c r="AP1151" s="93"/>
      <c r="AQ1151" s="93"/>
      <c r="AR1151" s="93"/>
      <c r="AS1151" s="93"/>
      <c r="AT1151" s="93"/>
      <c r="AU1151" s="93"/>
      <c r="AV1151" s="93"/>
      <c r="AW1151" s="93"/>
      <c r="AX1151" s="93"/>
      <c r="AY1151" s="93"/>
      <c r="AZ1151" s="93"/>
      <c r="BA1151" s="93"/>
      <c r="BB1151" s="93"/>
      <c r="BC1151" s="93"/>
      <c r="BD1151" s="93"/>
      <c r="BE1151" s="93"/>
      <c r="BF1151" s="93"/>
      <c r="BG1151" s="93"/>
      <c r="BH1151" s="93"/>
      <c r="BI1151" s="93"/>
      <c r="BJ1151" s="93"/>
      <c r="BK1151" s="93"/>
      <c r="BL1151" s="93"/>
      <c r="BM1151" s="93"/>
      <c r="BN1151" s="93"/>
      <c r="BO1151" s="93"/>
      <c r="BP1151" s="93"/>
      <c r="BQ1151" s="93"/>
      <c r="BR1151" s="93"/>
      <c r="BS1151" s="93"/>
      <c r="BT1151" s="93"/>
      <c r="BU1151" s="93"/>
      <c r="BV1151" s="93"/>
      <c r="BW1151" s="93"/>
      <c r="BX1151" s="93"/>
      <c r="BY1151" s="93"/>
    </row>
    <row r="1152" spans="1:77" s="97" customFormat="1" x14ac:dyDescent="0.2">
      <c r="A1152" s="157"/>
      <c r="X1152" s="93"/>
      <c r="Y1152" s="93"/>
      <c r="Z1152" s="93"/>
      <c r="AA1152" s="93"/>
      <c r="AB1152" s="93"/>
      <c r="AC1152" s="93"/>
      <c r="AD1152" s="93"/>
      <c r="AE1152" s="93"/>
      <c r="AF1152" s="93"/>
      <c r="AG1152" s="93"/>
      <c r="AH1152" s="93"/>
      <c r="AI1152" s="93"/>
      <c r="AJ1152" s="93"/>
      <c r="AK1152" s="93"/>
      <c r="AL1152" s="93"/>
      <c r="AM1152" s="93"/>
      <c r="AN1152" s="93"/>
      <c r="AO1152" s="93"/>
      <c r="AP1152" s="93"/>
      <c r="AQ1152" s="93"/>
      <c r="AR1152" s="93"/>
      <c r="AS1152" s="93"/>
      <c r="AT1152" s="93"/>
      <c r="AU1152" s="93"/>
      <c r="AV1152" s="93"/>
      <c r="AW1152" s="93"/>
      <c r="AX1152" s="93"/>
      <c r="AY1152" s="93"/>
      <c r="AZ1152" s="93"/>
      <c r="BA1152" s="93"/>
      <c r="BB1152" s="93"/>
      <c r="BC1152" s="93"/>
      <c r="BD1152" s="93"/>
      <c r="BE1152" s="93"/>
      <c r="BF1152" s="93"/>
      <c r="BG1152" s="93"/>
      <c r="BH1152" s="93"/>
      <c r="BI1152" s="93"/>
      <c r="BJ1152" s="93"/>
      <c r="BK1152" s="93"/>
      <c r="BL1152" s="93"/>
      <c r="BM1152" s="93"/>
      <c r="BN1152" s="93"/>
      <c r="BO1152" s="93"/>
      <c r="BP1152" s="93"/>
      <c r="BQ1152" s="93"/>
      <c r="BR1152" s="93"/>
      <c r="BS1152" s="93"/>
      <c r="BT1152" s="93"/>
      <c r="BU1152" s="93"/>
      <c r="BV1152" s="93"/>
      <c r="BW1152" s="93"/>
      <c r="BX1152" s="93"/>
      <c r="BY1152" s="93"/>
    </row>
    <row r="1153" spans="1:77" s="97" customFormat="1" x14ac:dyDescent="0.2">
      <c r="A1153" s="157"/>
      <c r="X1153" s="93"/>
      <c r="Y1153" s="93"/>
      <c r="Z1153" s="93"/>
      <c r="AA1153" s="93"/>
      <c r="AB1153" s="93"/>
      <c r="AC1153" s="93"/>
      <c r="AD1153" s="93"/>
      <c r="AE1153" s="93"/>
      <c r="AF1153" s="93"/>
      <c r="AG1153" s="93"/>
      <c r="AH1153" s="93"/>
      <c r="AI1153" s="93"/>
      <c r="AJ1153" s="93"/>
      <c r="AK1153" s="93"/>
      <c r="AL1153" s="93"/>
      <c r="AM1153" s="93"/>
      <c r="AN1153" s="93"/>
      <c r="AO1153" s="93"/>
      <c r="AP1153" s="93"/>
      <c r="AQ1153" s="93"/>
      <c r="AR1153" s="93"/>
      <c r="AS1153" s="93"/>
      <c r="AT1153" s="93"/>
      <c r="AU1153" s="93"/>
      <c r="AV1153" s="93"/>
      <c r="AW1153" s="93"/>
      <c r="AX1153" s="93"/>
      <c r="AY1153" s="93"/>
      <c r="AZ1153" s="93"/>
      <c r="BA1153" s="93"/>
      <c r="BB1153" s="93"/>
      <c r="BC1153" s="93"/>
      <c r="BD1153" s="93"/>
      <c r="BE1153" s="93"/>
      <c r="BF1153" s="93"/>
      <c r="BG1153" s="93"/>
      <c r="BH1153" s="93"/>
      <c r="BI1153" s="93"/>
      <c r="BJ1153" s="93"/>
      <c r="BK1153" s="93"/>
      <c r="BL1153" s="93"/>
      <c r="BM1153" s="93"/>
      <c r="BN1153" s="93"/>
      <c r="BO1153" s="93"/>
      <c r="BP1153" s="93"/>
      <c r="BQ1153" s="93"/>
      <c r="BR1153" s="93"/>
      <c r="BS1153" s="93"/>
      <c r="BT1153" s="93"/>
      <c r="BU1153" s="93"/>
      <c r="BV1153" s="93"/>
      <c r="BW1153" s="93"/>
      <c r="BX1153" s="93"/>
      <c r="BY1153" s="93"/>
    </row>
    <row r="1154" spans="1:77" s="97" customFormat="1" x14ac:dyDescent="0.2">
      <c r="A1154" s="157"/>
      <c r="X1154" s="93"/>
      <c r="Y1154" s="93"/>
      <c r="Z1154" s="93"/>
      <c r="AA1154" s="93"/>
      <c r="AB1154" s="93"/>
      <c r="AC1154" s="93"/>
      <c r="AD1154" s="93"/>
      <c r="AE1154" s="93"/>
      <c r="AF1154" s="93"/>
      <c r="AG1154" s="93"/>
      <c r="AH1154" s="93"/>
      <c r="AI1154" s="93"/>
      <c r="AJ1154" s="93"/>
      <c r="AK1154" s="93"/>
      <c r="AL1154" s="93"/>
      <c r="AM1154" s="93"/>
      <c r="AN1154" s="93"/>
      <c r="AO1154" s="93"/>
      <c r="AP1154" s="93"/>
      <c r="AQ1154" s="93"/>
      <c r="AR1154" s="93"/>
      <c r="AS1154" s="93"/>
      <c r="AT1154" s="93"/>
      <c r="AU1154" s="93"/>
      <c r="AV1154" s="93"/>
      <c r="AW1154" s="93"/>
      <c r="AX1154" s="93"/>
      <c r="AY1154" s="93"/>
      <c r="AZ1154" s="93"/>
      <c r="BA1154" s="93"/>
      <c r="BB1154" s="93"/>
      <c r="BC1154" s="93"/>
      <c r="BD1154" s="93"/>
      <c r="BE1154" s="93"/>
      <c r="BF1154" s="93"/>
      <c r="BG1154" s="93"/>
      <c r="BH1154" s="93"/>
      <c r="BI1154" s="93"/>
      <c r="BJ1154" s="93"/>
      <c r="BK1154" s="93"/>
      <c r="BL1154" s="93"/>
      <c r="BM1154" s="93"/>
      <c r="BN1154" s="93"/>
      <c r="BO1154" s="93"/>
      <c r="BP1154" s="93"/>
      <c r="BQ1154" s="93"/>
      <c r="BR1154" s="93"/>
      <c r="BS1154" s="93"/>
      <c r="BT1154" s="93"/>
      <c r="BU1154" s="93"/>
      <c r="BV1154" s="93"/>
      <c r="BW1154" s="93"/>
      <c r="BX1154" s="93"/>
      <c r="BY1154" s="93"/>
    </row>
    <row r="1155" spans="1:77" s="97" customFormat="1" x14ac:dyDescent="0.2">
      <c r="A1155" s="157"/>
      <c r="X1155" s="93"/>
      <c r="Y1155" s="93"/>
      <c r="Z1155" s="93"/>
      <c r="AA1155" s="93"/>
      <c r="AB1155" s="93"/>
      <c r="AC1155" s="93"/>
      <c r="AD1155" s="93"/>
      <c r="AE1155" s="93"/>
      <c r="AF1155" s="93"/>
      <c r="AG1155" s="93"/>
      <c r="AH1155" s="93"/>
      <c r="AI1155" s="93"/>
      <c r="AJ1155" s="93"/>
      <c r="AK1155" s="93"/>
      <c r="AL1155" s="93"/>
      <c r="AM1155" s="93"/>
      <c r="AN1155" s="93"/>
      <c r="AO1155" s="93"/>
      <c r="AP1155" s="93"/>
      <c r="AQ1155" s="93"/>
      <c r="AR1155" s="93"/>
      <c r="AS1155" s="93"/>
      <c r="AT1155" s="93"/>
      <c r="AU1155" s="93"/>
      <c r="AV1155" s="93"/>
      <c r="AW1155" s="93"/>
      <c r="AX1155" s="93"/>
      <c r="AY1155" s="93"/>
      <c r="AZ1155" s="93"/>
      <c r="BA1155" s="93"/>
      <c r="BB1155" s="93"/>
      <c r="BC1155" s="93"/>
      <c r="BD1155" s="93"/>
      <c r="BE1155" s="93"/>
      <c r="BF1155" s="93"/>
      <c r="BG1155" s="93"/>
      <c r="BH1155" s="93"/>
      <c r="BI1155" s="93"/>
      <c r="BJ1155" s="93"/>
      <c r="BK1155" s="93"/>
      <c r="BL1155" s="93"/>
      <c r="BM1155" s="93"/>
      <c r="BN1155" s="93"/>
      <c r="BO1155" s="93"/>
      <c r="BP1155" s="93"/>
      <c r="BQ1155" s="93"/>
      <c r="BR1155" s="93"/>
      <c r="BS1155" s="93"/>
      <c r="BT1155" s="93"/>
      <c r="BU1155" s="93"/>
      <c r="BV1155" s="93"/>
      <c r="BW1155" s="93"/>
      <c r="BX1155" s="93"/>
      <c r="BY1155" s="93"/>
    </row>
    <row r="1156" spans="1:77" s="97" customFormat="1" x14ac:dyDescent="0.2">
      <c r="A1156" s="157"/>
      <c r="X1156" s="93"/>
      <c r="Y1156" s="93"/>
      <c r="Z1156" s="93"/>
      <c r="AA1156" s="93"/>
      <c r="AB1156" s="93"/>
      <c r="AC1156" s="93"/>
      <c r="AD1156" s="93"/>
      <c r="AE1156" s="93"/>
      <c r="AF1156" s="93"/>
      <c r="AG1156" s="93"/>
      <c r="AH1156" s="93"/>
      <c r="AI1156" s="93"/>
      <c r="AJ1156" s="93"/>
      <c r="AK1156" s="93"/>
      <c r="AL1156" s="93"/>
      <c r="AM1156" s="93"/>
      <c r="AN1156" s="93"/>
      <c r="AO1156" s="93"/>
      <c r="AP1156" s="93"/>
      <c r="AQ1156" s="93"/>
      <c r="AR1156" s="93"/>
      <c r="AS1156" s="93"/>
      <c r="AT1156" s="93"/>
      <c r="AU1156" s="93"/>
      <c r="AV1156" s="93"/>
      <c r="AW1156" s="93"/>
      <c r="AX1156" s="93"/>
      <c r="AY1156" s="93"/>
      <c r="AZ1156" s="93"/>
      <c r="BA1156" s="93"/>
      <c r="BB1156" s="93"/>
      <c r="BC1156" s="93"/>
      <c r="BD1156" s="93"/>
      <c r="BE1156" s="93"/>
      <c r="BF1156" s="93"/>
      <c r="BG1156" s="93"/>
      <c r="BH1156" s="93"/>
      <c r="BI1156" s="93"/>
      <c r="BJ1156" s="93"/>
      <c r="BK1156" s="93"/>
      <c r="BL1156" s="93"/>
      <c r="BM1156" s="93"/>
      <c r="BN1156" s="93"/>
      <c r="BO1156" s="93"/>
      <c r="BP1156" s="93"/>
      <c r="BQ1156" s="93"/>
      <c r="BR1156" s="93"/>
      <c r="BS1156" s="93"/>
      <c r="BT1156" s="93"/>
      <c r="BU1156" s="93"/>
      <c r="BV1156" s="93"/>
      <c r="BW1156" s="93"/>
      <c r="BX1156" s="93"/>
      <c r="BY1156" s="93"/>
    </row>
    <row r="1157" spans="1:77" s="97" customFormat="1" x14ac:dyDescent="0.2">
      <c r="A1157" s="157"/>
      <c r="X1157" s="93"/>
      <c r="Y1157" s="93"/>
      <c r="Z1157" s="93"/>
      <c r="AA1157" s="93"/>
      <c r="AB1157" s="93"/>
      <c r="AC1157" s="93"/>
      <c r="AD1157" s="93"/>
      <c r="AE1157" s="93"/>
      <c r="AF1157" s="93"/>
      <c r="AG1157" s="93"/>
      <c r="AH1157" s="93"/>
      <c r="AI1157" s="93"/>
      <c r="AJ1157" s="93"/>
      <c r="AK1157" s="93"/>
      <c r="AL1157" s="93"/>
      <c r="AM1157" s="93"/>
      <c r="AN1157" s="93"/>
      <c r="AO1157" s="93"/>
      <c r="AP1157" s="93"/>
      <c r="AQ1157" s="93"/>
      <c r="AR1157" s="93"/>
      <c r="AS1157" s="93"/>
      <c r="AT1157" s="93"/>
      <c r="AU1157" s="93"/>
      <c r="AV1157" s="93"/>
      <c r="AW1157" s="93"/>
      <c r="AX1157" s="93"/>
      <c r="AY1157" s="93"/>
      <c r="AZ1157" s="93"/>
      <c r="BA1157" s="93"/>
      <c r="BB1157" s="93"/>
      <c r="BC1157" s="93"/>
      <c r="BD1157" s="93"/>
      <c r="BE1157" s="93"/>
      <c r="BF1157" s="93"/>
      <c r="BG1157" s="93"/>
      <c r="BH1157" s="93"/>
      <c r="BI1157" s="93"/>
      <c r="BJ1157" s="93"/>
      <c r="BK1157" s="93"/>
      <c r="BL1157" s="93"/>
      <c r="BM1157" s="93"/>
      <c r="BN1157" s="93"/>
      <c r="BO1157" s="93"/>
      <c r="BP1157" s="93"/>
      <c r="BQ1157" s="93"/>
      <c r="BR1157" s="93"/>
      <c r="BS1157" s="93"/>
      <c r="BT1157" s="93"/>
      <c r="BU1157" s="93"/>
      <c r="BV1157" s="93"/>
      <c r="BW1157" s="93"/>
      <c r="BX1157" s="93"/>
      <c r="BY1157" s="93"/>
    </row>
    <row r="1158" spans="1:77" s="97" customFormat="1" x14ac:dyDescent="0.2">
      <c r="A1158" s="157"/>
      <c r="X1158" s="93"/>
      <c r="Y1158" s="93"/>
      <c r="Z1158" s="93"/>
      <c r="AA1158" s="93"/>
      <c r="AB1158" s="93"/>
      <c r="AC1158" s="93"/>
      <c r="AD1158" s="93"/>
      <c r="AE1158" s="93"/>
      <c r="AF1158" s="93"/>
      <c r="AG1158" s="93"/>
      <c r="AH1158" s="93"/>
      <c r="AI1158" s="93"/>
      <c r="AJ1158" s="93"/>
      <c r="AK1158" s="93"/>
      <c r="AL1158" s="93"/>
      <c r="AM1158" s="93"/>
      <c r="AN1158" s="93"/>
      <c r="AO1158" s="93"/>
      <c r="AP1158" s="93"/>
      <c r="AQ1158" s="93"/>
      <c r="AR1158" s="93"/>
      <c r="AS1158" s="93"/>
      <c r="AT1158" s="93"/>
      <c r="AU1158" s="93"/>
      <c r="AV1158" s="93"/>
      <c r="AW1158" s="93"/>
      <c r="AX1158" s="93"/>
      <c r="AY1158" s="93"/>
      <c r="AZ1158" s="93"/>
      <c r="BA1158" s="93"/>
      <c r="BB1158" s="93"/>
      <c r="BC1158" s="93"/>
      <c r="BD1158" s="93"/>
      <c r="BE1158" s="93"/>
      <c r="BF1158" s="93"/>
      <c r="BG1158" s="93"/>
      <c r="BH1158" s="93"/>
      <c r="BI1158" s="93"/>
      <c r="BJ1158" s="93"/>
      <c r="BK1158" s="93"/>
      <c r="BL1158" s="93"/>
      <c r="BM1158" s="93"/>
      <c r="BN1158" s="93"/>
      <c r="BO1158" s="93"/>
      <c r="BP1158" s="93"/>
      <c r="BQ1158" s="93"/>
      <c r="BR1158" s="93"/>
      <c r="BS1158" s="93"/>
      <c r="BT1158" s="93"/>
      <c r="BU1158" s="93"/>
      <c r="BV1158" s="93"/>
      <c r="BW1158" s="93"/>
      <c r="BX1158" s="93"/>
      <c r="BY1158" s="93"/>
    </row>
    <row r="1159" spans="1:77" s="97" customFormat="1" x14ac:dyDescent="0.2">
      <c r="A1159" s="157"/>
      <c r="X1159" s="93"/>
      <c r="Y1159" s="93"/>
      <c r="Z1159" s="93"/>
      <c r="AA1159" s="93"/>
      <c r="AB1159" s="93"/>
      <c r="AC1159" s="93"/>
      <c r="AD1159" s="93"/>
      <c r="AE1159" s="93"/>
      <c r="AF1159" s="93"/>
      <c r="AG1159" s="93"/>
      <c r="AH1159" s="93"/>
      <c r="AI1159" s="93"/>
      <c r="AJ1159" s="93"/>
      <c r="AK1159" s="93"/>
      <c r="AL1159" s="93"/>
      <c r="AM1159" s="93"/>
      <c r="AN1159" s="93"/>
      <c r="AO1159" s="93"/>
      <c r="AP1159" s="93"/>
      <c r="AQ1159" s="93"/>
      <c r="AR1159" s="93"/>
      <c r="AS1159" s="93"/>
      <c r="AT1159" s="93"/>
      <c r="AU1159" s="93"/>
      <c r="AV1159" s="93"/>
      <c r="AW1159" s="93"/>
      <c r="AX1159" s="93"/>
      <c r="AY1159" s="93"/>
      <c r="AZ1159" s="93"/>
      <c r="BA1159" s="93"/>
      <c r="BB1159" s="93"/>
      <c r="BC1159" s="93"/>
      <c r="BD1159" s="93"/>
      <c r="BE1159" s="93"/>
      <c r="BF1159" s="93"/>
      <c r="BG1159" s="93"/>
      <c r="BH1159" s="93"/>
      <c r="BI1159" s="93"/>
      <c r="BJ1159" s="93"/>
      <c r="BK1159" s="93"/>
      <c r="BL1159" s="93"/>
      <c r="BM1159" s="93"/>
      <c r="BN1159" s="93"/>
      <c r="BO1159" s="93"/>
      <c r="BP1159" s="93"/>
      <c r="BQ1159" s="93"/>
      <c r="BR1159" s="93"/>
      <c r="BS1159" s="93"/>
      <c r="BT1159" s="93"/>
      <c r="BU1159" s="93"/>
      <c r="BV1159" s="93"/>
      <c r="BW1159" s="93"/>
      <c r="BX1159" s="93"/>
      <c r="BY1159" s="93"/>
    </row>
    <row r="1160" spans="1:77" s="97" customFormat="1" x14ac:dyDescent="0.2">
      <c r="A1160" s="157"/>
      <c r="X1160" s="93"/>
      <c r="Y1160" s="93"/>
      <c r="Z1160" s="93"/>
      <c r="AA1160" s="93"/>
      <c r="AB1160" s="93"/>
      <c r="AC1160" s="93"/>
      <c r="AD1160" s="93"/>
      <c r="AE1160" s="93"/>
      <c r="AF1160" s="93"/>
      <c r="AG1160" s="93"/>
      <c r="AH1160" s="93"/>
      <c r="AI1160" s="93"/>
      <c r="AJ1160" s="93"/>
      <c r="AK1160" s="93"/>
      <c r="AL1160" s="93"/>
      <c r="AM1160" s="93"/>
      <c r="AN1160" s="93"/>
      <c r="AO1160" s="93"/>
      <c r="AP1160" s="93"/>
      <c r="AQ1160" s="93"/>
      <c r="AR1160" s="93"/>
      <c r="AS1160" s="93"/>
      <c r="AT1160" s="93"/>
      <c r="AU1160" s="93"/>
      <c r="AV1160" s="93"/>
      <c r="AW1160" s="93"/>
      <c r="AX1160" s="93"/>
      <c r="AY1160" s="93"/>
      <c r="AZ1160" s="93"/>
      <c r="BA1160" s="93"/>
      <c r="BB1160" s="93"/>
      <c r="BC1160" s="93"/>
      <c r="BD1160" s="93"/>
      <c r="BE1160" s="93"/>
      <c r="BF1160" s="93"/>
      <c r="BG1160" s="93"/>
      <c r="BH1160" s="93"/>
      <c r="BI1160" s="93"/>
      <c r="BJ1160" s="93"/>
      <c r="BK1160" s="93"/>
      <c r="BL1160" s="93"/>
      <c r="BM1160" s="93"/>
      <c r="BN1160" s="93"/>
      <c r="BO1160" s="93"/>
      <c r="BP1160" s="93"/>
      <c r="BQ1160" s="93"/>
      <c r="BR1160" s="93"/>
      <c r="BS1160" s="93"/>
      <c r="BT1160" s="93"/>
      <c r="BU1160" s="93"/>
      <c r="BV1160" s="93"/>
      <c r="BW1160" s="93"/>
      <c r="BX1160" s="93"/>
      <c r="BY1160" s="93"/>
    </row>
    <row r="1161" spans="1:77" s="97" customFormat="1" x14ac:dyDescent="0.2">
      <c r="A1161" s="157"/>
      <c r="X1161" s="93"/>
      <c r="Y1161" s="93"/>
      <c r="Z1161" s="93"/>
      <c r="AA1161" s="93"/>
      <c r="AB1161" s="93"/>
      <c r="AC1161" s="93"/>
      <c r="AD1161" s="93"/>
      <c r="AE1161" s="93"/>
      <c r="AF1161" s="93"/>
      <c r="AG1161" s="93"/>
      <c r="AH1161" s="93"/>
      <c r="AI1161" s="93"/>
      <c r="AJ1161" s="93"/>
      <c r="AK1161" s="93"/>
      <c r="AL1161" s="93"/>
      <c r="AM1161" s="93"/>
      <c r="AN1161" s="93"/>
      <c r="AO1161" s="93"/>
      <c r="AP1161" s="93"/>
      <c r="AQ1161" s="93"/>
      <c r="AR1161" s="93"/>
      <c r="AS1161" s="93"/>
      <c r="AT1161" s="93"/>
      <c r="AU1161" s="93"/>
      <c r="AV1161" s="93"/>
      <c r="AW1161" s="93"/>
      <c r="AX1161" s="93"/>
      <c r="AY1161" s="93"/>
      <c r="AZ1161" s="93"/>
      <c r="BA1161" s="93"/>
      <c r="BB1161" s="93"/>
      <c r="BC1161" s="93"/>
      <c r="BD1161" s="93"/>
      <c r="BE1161" s="93"/>
      <c r="BF1161" s="93"/>
      <c r="BG1161" s="93"/>
      <c r="BH1161" s="93"/>
      <c r="BI1161" s="93"/>
      <c r="BJ1161" s="93"/>
      <c r="BK1161" s="93"/>
      <c r="BL1161" s="93"/>
      <c r="BM1161" s="93"/>
      <c r="BN1161" s="93"/>
      <c r="BO1161" s="93"/>
      <c r="BP1161" s="93"/>
      <c r="BQ1161" s="93"/>
      <c r="BR1161" s="93"/>
      <c r="BS1161" s="93"/>
      <c r="BT1161" s="93"/>
      <c r="BU1161" s="93"/>
      <c r="BV1161" s="93"/>
      <c r="BW1161" s="93"/>
      <c r="BX1161" s="93"/>
      <c r="BY1161" s="93"/>
    </row>
    <row r="1162" spans="1:77" s="97" customFormat="1" x14ac:dyDescent="0.2">
      <c r="A1162" s="157"/>
      <c r="X1162" s="93"/>
      <c r="Y1162" s="93"/>
      <c r="Z1162" s="93"/>
      <c r="AA1162" s="93"/>
      <c r="AB1162" s="93"/>
      <c r="AC1162" s="93"/>
      <c r="AD1162" s="93"/>
      <c r="AE1162" s="93"/>
      <c r="AF1162" s="93"/>
      <c r="AG1162" s="93"/>
      <c r="AH1162" s="93"/>
      <c r="AI1162" s="93"/>
      <c r="AJ1162" s="93"/>
      <c r="AK1162" s="93"/>
      <c r="AL1162" s="93"/>
      <c r="AM1162" s="93"/>
      <c r="AN1162" s="93"/>
      <c r="AO1162" s="93"/>
      <c r="AP1162" s="93"/>
      <c r="AQ1162" s="93"/>
      <c r="AR1162" s="93"/>
      <c r="AS1162" s="93"/>
      <c r="AT1162" s="93"/>
      <c r="AU1162" s="93"/>
      <c r="AV1162" s="93"/>
      <c r="AW1162" s="93"/>
      <c r="AX1162" s="93"/>
      <c r="AY1162" s="93"/>
      <c r="AZ1162" s="93"/>
      <c r="BA1162" s="93"/>
      <c r="BB1162" s="93"/>
      <c r="BC1162" s="93"/>
      <c r="BD1162" s="93"/>
      <c r="BE1162" s="93"/>
      <c r="BF1162" s="93"/>
      <c r="BG1162" s="93"/>
      <c r="BH1162" s="93"/>
      <c r="BI1162" s="93"/>
      <c r="BJ1162" s="93"/>
      <c r="BK1162" s="93"/>
      <c r="BL1162" s="93"/>
      <c r="BM1162" s="93"/>
      <c r="BN1162" s="93"/>
      <c r="BO1162" s="93"/>
      <c r="BP1162" s="93"/>
      <c r="BQ1162" s="93"/>
      <c r="BR1162" s="93"/>
      <c r="BS1162" s="93"/>
      <c r="BT1162" s="93"/>
      <c r="BU1162" s="93"/>
      <c r="BV1162" s="93"/>
      <c r="BW1162" s="93"/>
      <c r="BX1162" s="93"/>
      <c r="BY1162" s="93"/>
    </row>
    <row r="1163" spans="1:77" s="97" customFormat="1" x14ac:dyDescent="0.2">
      <c r="A1163" s="157"/>
      <c r="X1163" s="93"/>
      <c r="Y1163" s="93"/>
      <c r="Z1163" s="93"/>
      <c r="AA1163" s="93"/>
      <c r="AB1163" s="93"/>
      <c r="AC1163" s="93"/>
      <c r="AD1163" s="93"/>
      <c r="AE1163" s="93"/>
      <c r="AF1163" s="93"/>
      <c r="AG1163" s="93"/>
      <c r="AH1163" s="93"/>
      <c r="AI1163" s="93"/>
      <c r="AJ1163" s="93"/>
      <c r="AK1163" s="93"/>
      <c r="AL1163" s="93"/>
      <c r="AM1163" s="93"/>
      <c r="AN1163" s="93"/>
      <c r="AO1163" s="93"/>
      <c r="AP1163" s="93"/>
      <c r="AQ1163" s="93"/>
      <c r="AR1163" s="93"/>
      <c r="AS1163" s="93"/>
      <c r="AT1163" s="93"/>
      <c r="AU1163" s="93"/>
      <c r="AV1163" s="93"/>
      <c r="AW1163" s="93"/>
      <c r="AX1163" s="93"/>
      <c r="AY1163" s="93"/>
      <c r="AZ1163" s="93"/>
      <c r="BA1163" s="93"/>
      <c r="BB1163" s="93"/>
      <c r="BC1163" s="93"/>
      <c r="BD1163" s="93"/>
      <c r="BE1163" s="93"/>
      <c r="BF1163" s="93"/>
      <c r="BG1163" s="93"/>
      <c r="BH1163" s="93"/>
      <c r="BI1163" s="93"/>
      <c r="BJ1163" s="93"/>
      <c r="BK1163" s="93"/>
      <c r="BL1163" s="93"/>
      <c r="BM1163" s="93"/>
      <c r="BN1163" s="93"/>
      <c r="BO1163" s="93"/>
      <c r="BP1163" s="93"/>
      <c r="BQ1163" s="93"/>
      <c r="BR1163" s="93"/>
      <c r="BS1163" s="93"/>
      <c r="BT1163" s="93"/>
      <c r="BU1163" s="93"/>
      <c r="BV1163" s="93"/>
      <c r="BW1163" s="93"/>
      <c r="BX1163" s="93"/>
      <c r="BY1163" s="93"/>
    </row>
    <row r="1164" spans="1:77" s="97" customFormat="1" x14ac:dyDescent="0.2">
      <c r="A1164" s="157"/>
      <c r="X1164" s="93"/>
      <c r="Y1164" s="93"/>
      <c r="Z1164" s="93"/>
      <c r="AA1164" s="93"/>
      <c r="AB1164" s="93"/>
      <c r="AC1164" s="93"/>
      <c r="AD1164" s="93"/>
      <c r="AE1164" s="93"/>
      <c r="AF1164" s="93"/>
      <c r="AG1164" s="93"/>
      <c r="AH1164" s="93"/>
      <c r="AI1164" s="93"/>
      <c r="AJ1164" s="93"/>
      <c r="AK1164" s="93"/>
      <c r="AL1164" s="93"/>
      <c r="AM1164" s="93"/>
      <c r="AN1164" s="93"/>
      <c r="AO1164" s="93"/>
      <c r="AP1164" s="93"/>
      <c r="AQ1164" s="93"/>
      <c r="AR1164" s="93"/>
      <c r="AS1164" s="93"/>
      <c r="AT1164" s="93"/>
      <c r="AU1164" s="93"/>
      <c r="AV1164" s="93"/>
      <c r="AW1164" s="93"/>
      <c r="AX1164" s="93"/>
      <c r="AY1164" s="93"/>
      <c r="AZ1164" s="93"/>
      <c r="BA1164" s="93"/>
      <c r="BB1164" s="93"/>
      <c r="BC1164" s="93"/>
      <c r="BD1164" s="93"/>
      <c r="BE1164" s="93"/>
      <c r="BF1164" s="93"/>
      <c r="BG1164" s="93"/>
      <c r="BH1164" s="93"/>
      <c r="BI1164" s="93"/>
      <c r="BJ1164" s="93"/>
      <c r="BK1164" s="93"/>
      <c r="BL1164" s="93"/>
      <c r="BM1164" s="93"/>
      <c r="BN1164" s="93"/>
      <c r="BO1164" s="93"/>
      <c r="BP1164" s="93"/>
      <c r="BQ1164" s="93"/>
      <c r="BR1164" s="93"/>
      <c r="BS1164" s="93"/>
      <c r="BT1164" s="93"/>
      <c r="BU1164" s="93"/>
      <c r="BV1164" s="93"/>
      <c r="BW1164" s="93"/>
      <c r="BX1164" s="93"/>
      <c r="BY1164" s="93"/>
    </row>
    <row r="1165" spans="1:77" s="97" customFormat="1" x14ac:dyDescent="0.2">
      <c r="A1165" s="157"/>
      <c r="X1165" s="93"/>
      <c r="Y1165" s="93"/>
      <c r="Z1165" s="93"/>
      <c r="AA1165" s="93"/>
      <c r="AB1165" s="93"/>
      <c r="AC1165" s="93"/>
      <c r="AD1165" s="93"/>
      <c r="AE1165" s="93"/>
      <c r="AF1165" s="93"/>
      <c r="AG1165" s="93"/>
      <c r="AH1165" s="93"/>
      <c r="AI1165" s="93"/>
      <c r="AJ1165" s="93"/>
      <c r="AK1165" s="93"/>
      <c r="AL1165" s="93"/>
      <c r="AM1165" s="93"/>
      <c r="AN1165" s="93"/>
      <c r="AO1165" s="93"/>
      <c r="AP1165" s="93"/>
      <c r="AQ1165" s="93"/>
      <c r="AR1165" s="93"/>
      <c r="AS1165" s="93"/>
      <c r="AT1165" s="93"/>
      <c r="AU1165" s="93"/>
      <c r="AV1165" s="93"/>
      <c r="AW1165" s="93"/>
      <c r="AX1165" s="93"/>
      <c r="AY1165" s="93"/>
      <c r="AZ1165" s="93"/>
      <c r="BA1165" s="93"/>
      <c r="BB1165" s="93"/>
      <c r="BC1165" s="93"/>
      <c r="BD1165" s="93"/>
      <c r="BE1165" s="93"/>
      <c r="BF1165" s="93"/>
      <c r="BG1165" s="93"/>
      <c r="BH1165" s="93"/>
      <c r="BI1165" s="93"/>
      <c r="BJ1165" s="93"/>
      <c r="BK1165" s="93"/>
      <c r="BL1165" s="93"/>
      <c r="BM1165" s="93"/>
      <c r="BN1165" s="93"/>
      <c r="BO1165" s="93"/>
      <c r="BP1165" s="93"/>
      <c r="BQ1165" s="93"/>
      <c r="BR1165" s="93"/>
      <c r="BS1165" s="93"/>
      <c r="BT1165" s="93"/>
      <c r="BU1165" s="93"/>
      <c r="BV1165" s="93"/>
      <c r="BW1165" s="93"/>
      <c r="BX1165" s="93"/>
      <c r="BY1165" s="93"/>
    </row>
    <row r="1166" spans="1:77" s="97" customFormat="1" x14ac:dyDescent="0.2">
      <c r="A1166" s="157"/>
      <c r="X1166" s="93"/>
      <c r="Y1166" s="93"/>
      <c r="Z1166" s="93"/>
      <c r="AA1166" s="93"/>
      <c r="AB1166" s="93"/>
      <c r="AC1166" s="93"/>
      <c r="AD1166" s="93"/>
      <c r="AE1166" s="93"/>
      <c r="AF1166" s="93"/>
      <c r="AG1166" s="93"/>
      <c r="AH1166" s="93"/>
      <c r="AI1166" s="93"/>
      <c r="AJ1166" s="93"/>
      <c r="AK1166" s="93"/>
      <c r="AL1166" s="93"/>
      <c r="AM1166" s="93"/>
      <c r="AN1166" s="93"/>
      <c r="AO1166" s="93"/>
      <c r="AP1166" s="93"/>
      <c r="AQ1166" s="93"/>
      <c r="AR1166" s="93"/>
      <c r="AS1166" s="93"/>
      <c r="AT1166" s="93"/>
      <c r="AU1166" s="93"/>
      <c r="AV1166" s="93"/>
      <c r="AW1166" s="93"/>
      <c r="AX1166" s="93"/>
      <c r="AY1166" s="93"/>
      <c r="AZ1166" s="93"/>
      <c r="BA1166" s="93"/>
      <c r="BB1166" s="93"/>
      <c r="BC1166" s="93"/>
      <c r="BD1166" s="93"/>
      <c r="BE1166" s="93"/>
      <c r="BF1166" s="93"/>
      <c r="BG1166" s="93"/>
      <c r="BH1166" s="93"/>
      <c r="BI1166" s="93"/>
      <c r="BJ1166" s="93"/>
      <c r="BK1166" s="93"/>
      <c r="BL1166" s="93"/>
      <c r="BM1166" s="93"/>
      <c r="BN1166" s="93"/>
      <c r="BO1166" s="93"/>
      <c r="BP1166" s="93"/>
      <c r="BQ1166" s="93"/>
      <c r="BR1166" s="93"/>
      <c r="BS1166" s="93"/>
      <c r="BT1166" s="93"/>
      <c r="BU1166" s="93"/>
      <c r="BV1166" s="93"/>
      <c r="BW1166" s="93"/>
      <c r="BX1166" s="93"/>
      <c r="BY1166" s="93"/>
    </row>
    <row r="1167" spans="1:77" s="97" customFormat="1" x14ac:dyDescent="0.2">
      <c r="A1167" s="157"/>
      <c r="X1167" s="93"/>
      <c r="Y1167" s="93"/>
      <c r="Z1167" s="93"/>
      <c r="AA1167" s="93"/>
      <c r="AB1167" s="93"/>
      <c r="AC1167" s="93"/>
      <c r="AD1167" s="93"/>
      <c r="AE1167" s="93"/>
      <c r="AF1167" s="93"/>
      <c r="AG1167" s="93"/>
      <c r="AH1167" s="93"/>
      <c r="AI1167" s="93"/>
      <c r="AJ1167" s="93"/>
      <c r="AK1167" s="93"/>
      <c r="AL1167" s="93"/>
      <c r="AM1167" s="93"/>
      <c r="AN1167" s="93"/>
      <c r="AO1167" s="93"/>
      <c r="AP1167" s="93"/>
      <c r="AQ1167" s="93"/>
      <c r="AR1167" s="93"/>
      <c r="AS1167" s="93"/>
      <c r="AT1167" s="93"/>
      <c r="AU1167" s="93"/>
      <c r="AV1167" s="93"/>
      <c r="AW1167" s="93"/>
      <c r="AX1167" s="93"/>
      <c r="AY1167" s="93"/>
      <c r="AZ1167" s="93"/>
      <c r="BA1167" s="93"/>
      <c r="BB1167" s="93"/>
      <c r="BC1167" s="93"/>
      <c r="BD1167" s="93"/>
      <c r="BE1167" s="93"/>
      <c r="BF1167" s="93"/>
      <c r="BG1167" s="93"/>
      <c r="BH1167" s="93"/>
      <c r="BI1167" s="93"/>
      <c r="BJ1167" s="93"/>
      <c r="BK1167" s="93"/>
      <c r="BL1167" s="93"/>
      <c r="BM1167" s="93"/>
      <c r="BN1167" s="93"/>
      <c r="BO1167" s="93"/>
      <c r="BP1167" s="93"/>
      <c r="BQ1167" s="93"/>
      <c r="BR1167" s="93"/>
      <c r="BS1167" s="93"/>
      <c r="BT1167" s="93"/>
      <c r="BU1167" s="93"/>
      <c r="BV1167" s="93"/>
      <c r="BW1167" s="93"/>
      <c r="BX1167" s="93"/>
      <c r="BY1167" s="93"/>
    </row>
    <row r="1168" spans="1:77" s="97" customFormat="1" x14ac:dyDescent="0.2">
      <c r="A1168" s="157"/>
      <c r="X1168" s="93"/>
      <c r="Y1168" s="93"/>
      <c r="Z1168" s="93"/>
      <c r="AA1168" s="93"/>
      <c r="AB1168" s="93"/>
      <c r="AC1168" s="93"/>
      <c r="AD1168" s="93"/>
      <c r="AE1168" s="93"/>
      <c r="AF1168" s="93"/>
      <c r="AG1168" s="93"/>
      <c r="AH1168" s="93"/>
      <c r="AI1168" s="93"/>
      <c r="AJ1168" s="93"/>
      <c r="AK1168" s="93"/>
      <c r="AL1168" s="93"/>
      <c r="AM1168" s="93"/>
      <c r="AN1168" s="93"/>
      <c r="AO1168" s="93"/>
      <c r="AP1168" s="93"/>
      <c r="AQ1168" s="93"/>
      <c r="AR1168" s="93"/>
      <c r="AS1168" s="93"/>
      <c r="AT1168" s="93"/>
      <c r="AU1168" s="93"/>
      <c r="AV1168" s="93"/>
      <c r="AW1168" s="93"/>
      <c r="AX1168" s="93"/>
      <c r="AY1168" s="93"/>
      <c r="AZ1168" s="93"/>
      <c r="BA1168" s="93"/>
      <c r="BB1168" s="93"/>
      <c r="BC1168" s="93"/>
      <c r="BD1168" s="93"/>
      <c r="BE1168" s="93"/>
      <c r="BF1168" s="93"/>
      <c r="BG1168" s="93"/>
      <c r="BH1168" s="93"/>
      <c r="BI1168" s="93"/>
      <c r="BJ1168" s="93"/>
      <c r="BK1168" s="93"/>
      <c r="BL1168" s="93"/>
      <c r="BM1168" s="93"/>
      <c r="BN1168" s="93"/>
      <c r="BO1168" s="93"/>
      <c r="BP1168" s="93"/>
      <c r="BQ1168" s="93"/>
      <c r="BR1168" s="93"/>
      <c r="BS1168" s="93"/>
      <c r="BT1168" s="93"/>
      <c r="BU1168" s="93"/>
      <c r="BV1168" s="93"/>
      <c r="BW1168" s="93"/>
      <c r="BX1168" s="93"/>
      <c r="BY1168" s="93"/>
    </row>
    <row r="1169" spans="1:77" s="97" customFormat="1" x14ac:dyDescent="0.2">
      <c r="A1169" s="157"/>
      <c r="X1169" s="93"/>
      <c r="Y1169" s="93"/>
      <c r="Z1169" s="93"/>
      <c r="AA1169" s="93"/>
      <c r="AB1169" s="93"/>
      <c r="AC1169" s="93"/>
      <c r="AD1169" s="93"/>
      <c r="AE1169" s="93"/>
      <c r="AF1169" s="93"/>
      <c r="AG1169" s="93"/>
      <c r="AH1169" s="93"/>
      <c r="AI1169" s="93"/>
      <c r="AJ1169" s="93"/>
      <c r="AK1169" s="93"/>
      <c r="AL1169" s="93"/>
      <c r="AM1169" s="93"/>
      <c r="AN1169" s="93"/>
      <c r="AO1169" s="93"/>
      <c r="AP1169" s="93"/>
      <c r="AQ1169" s="93"/>
      <c r="AR1169" s="93"/>
      <c r="AS1169" s="93"/>
      <c r="AT1169" s="93"/>
      <c r="AU1169" s="93"/>
      <c r="AV1169" s="93"/>
      <c r="AW1169" s="93"/>
      <c r="AX1169" s="93"/>
      <c r="AY1169" s="93"/>
      <c r="AZ1169" s="93"/>
      <c r="BA1169" s="93"/>
      <c r="BB1169" s="93"/>
      <c r="BC1169" s="93"/>
      <c r="BD1169" s="93"/>
      <c r="BE1169" s="93"/>
      <c r="BF1169" s="93"/>
      <c r="BG1169" s="93"/>
      <c r="BH1169" s="93"/>
      <c r="BI1169" s="93"/>
      <c r="BJ1169" s="93"/>
      <c r="BK1169" s="93"/>
      <c r="BL1169" s="93"/>
      <c r="BM1169" s="93"/>
      <c r="BN1169" s="93"/>
      <c r="BO1169" s="93"/>
      <c r="BP1169" s="93"/>
      <c r="BQ1169" s="93"/>
      <c r="BR1169" s="93"/>
      <c r="BS1169" s="93"/>
      <c r="BT1169" s="93"/>
      <c r="BU1169" s="93"/>
      <c r="BV1169" s="93"/>
      <c r="BW1169" s="93"/>
      <c r="BX1169" s="93"/>
      <c r="BY1169" s="93"/>
    </row>
    <row r="1170" spans="1:77" s="97" customFormat="1" x14ac:dyDescent="0.2">
      <c r="A1170" s="157"/>
      <c r="X1170" s="93"/>
      <c r="Y1170" s="93"/>
      <c r="Z1170" s="93"/>
      <c r="AA1170" s="93"/>
      <c r="AB1170" s="93"/>
      <c r="AC1170" s="93"/>
      <c r="AD1170" s="93"/>
      <c r="AE1170" s="93"/>
      <c r="AF1170" s="93"/>
      <c r="AG1170" s="93"/>
      <c r="AH1170" s="93"/>
      <c r="AI1170" s="93"/>
      <c r="AJ1170" s="93"/>
      <c r="AK1170" s="93"/>
      <c r="AL1170" s="93"/>
      <c r="AM1170" s="93"/>
      <c r="AN1170" s="93"/>
      <c r="AO1170" s="93"/>
      <c r="AP1170" s="93"/>
      <c r="AQ1170" s="93"/>
      <c r="AR1170" s="93"/>
      <c r="AS1170" s="93"/>
      <c r="AT1170" s="93"/>
      <c r="AU1170" s="93"/>
      <c r="AV1170" s="93"/>
      <c r="AW1170" s="93"/>
      <c r="AX1170" s="93"/>
      <c r="AY1170" s="93"/>
      <c r="AZ1170" s="93"/>
      <c r="BA1170" s="93"/>
      <c r="BB1170" s="93"/>
      <c r="BC1170" s="93"/>
      <c r="BD1170" s="93"/>
      <c r="BE1170" s="93"/>
      <c r="BF1170" s="93"/>
      <c r="BG1170" s="93"/>
      <c r="BH1170" s="93"/>
      <c r="BI1170" s="93"/>
      <c r="BJ1170" s="93"/>
      <c r="BK1170" s="93"/>
      <c r="BL1170" s="93"/>
      <c r="BM1170" s="93"/>
      <c r="BN1170" s="93"/>
      <c r="BO1170" s="93"/>
      <c r="BP1170" s="93"/>
      <c r="BQ1170" s="93"/>
      <c r="BR1170" s="93"/>
      <c r="BS1170" s="93"/>
      <c r="BT1170" s="93"/>
      <c r="BU1170" s="93"/>
      <c r="BV1170" s="93"/>
      <c r="BW1170" s="93"/>
      <c r="BX1170" s="93"/>
      <c r="BY1170" s="93"/>
    </row>
    <row r="1171" spans="1:77" s="97" customFormat="1" x14ac:dyDescent="0.2">
      <c r="A1171" s="157"/>
      <c r="X1171" s="93"/>
      <c r="Y1171" s="93"/>
      <c r="Z1171" s="93"/>
      <c r="AA1171" s="93"/>
      <c r="AB1171" s="93"/>
      <c r="AC1171" s="93"/>
      <c r="AD1171" s="93"/>
      <c r="AE1171" s="93"/>
      <c r="AF1171" s="93"/>
      <c r="AG1171" s="93"/>
      <c r="AH1171" s="93"/>
      <c r="AI1171" s="93"/>
      <c r="AJ1171" s="93"/>
      <c r="AK1171" s="93"/>
      <c r="AL1171" s="93"/>
      <c r="AM1171" s="93"/>
      <c r="AN1171" s="93"/>
      <c r="AO1171" s="93"/>
      <c r="AP1171" s="93"/>
      <c r="AQ1171" s="93"/>
      <c r="AR1171" s="93"/>
      <c r="AS1171" s="93"/>
      <c r="AT1171" s="93"/>
      <c r="AU1171" s="93"/>
      <c r="AV1171" s="93"/>
      <c r="AW1171" s="93"/>
      <c r="AX1171" s="93"/>
      <c r="AY1171" s="93"/>
      <c r="AZ1171" s="93"/>
      <c r="BA1171" s="93"/>
      <c r="BB1171" s="93"/>
      <c r="BC1171" s="93"/>
      <c r="BD1171" s="93"/>
      <c r="BE1171" s="93"/>
      <c r="BF1171" s="93"/>
      <c r="BG1171" s="93"/>
      <c r="BH1171" s="93"/>
      <c r="BI1171" s="93"/>
      <c r="BJ1171" s="93"/>
      <c r="BK1171" s="93"/>
      <c r="BL1171" s="93"/>
      <c r="BM1171" s="93"/>
      <c r="BN1171" s="93"/>
      <c r="BO1171" s="93"/>
      <c r="BP1171" s="93"/>
      <c r="BQ1171" s="93"/>
      <c r="BR1171" s="93"/>
      <c r="BS1171" s="93"/>
      <c r="BT1171" s="93"/>
      <c r="BU1171" s="93"/>
      <c r="BV1171" s="93"/>
      <c r="BW1171" s="93"/>
      <c r="BX1171" s="93"/>
      <c r="BY1171" s="93"/>
    </row>
    <row r="1172" spans="1:77" s="97" customFormat="1" x14ac:dyDescent="0.2">
      <c r="A1172" s="157"/>
      <c r="X1172" s="93"/>
      <c r="Y1172" s="93"/>
      <c r="Z1172" s="93"/>
      <c r="AA1172" s="93"/>
      <c r="AB1172" s="93"/>
      <c r="AC1172" s="93"/>
      <c r="AD1172" s="93"/>
      <c r="AE1172" s="93"/>
      <c r="AF1172" s="93"/>
      <c r="AG1172" s="93"/>
      <c r="AH1172" s="93"/>
      <c r="AI1172" s="93"/>
      <c r="AJ1172" s="93"/>
      <c r="AK1172" s="93"/>
      <c r="AL1172" s="93"/>
      <c r="AM1172" s="93"/>
      <c r="AN1172" s="93"/>
      <c r="AO1172" s="93"/>
      <c r="AP1172" s="93"/>
      <c r="AQ1172" s="93"/>
      <c r="AR1172" s="93"/>
      <c r="AS1172" s="93"/>
      <c r="AT1172" s="93"/>
      <c r="AU1172" s="93"/>
      <c r="AV1172" s="93"/>
      <c r="AW1172" s="93"/>
      <c r="AX1172" s="93"/>
      <c r="AY1172" s="93"/>
      <c r="AZ1172" s="93"/>
      <c r="BA1172" s="93"/>
      <c r="BB1172" s="93"/>
      <c r="BC1172" s="93"/>
      <c r="BD1172" s="93"/>
      <c r="BE1172" s="93"/>
      <c r="BF1172" s="93"/>
      <c r="BG1172" s="93"/>
      <c r="BH1172" s="93"/>
      <c r="BI1172" s="93"/>
      <c r="BJ1172" s="93"/>
      <c r="BK1172" s="93"/>
      <c r="BL1172" s="93"/>
      <c r="BM1172" s="93"/>
      <c r="BN1172" s="93"/>
      <c r="BO1172" s="93"/>
      <c r="BP1172" s="93"/>
      <c r="BQ1172" s="93"/>
      <c r="BR1172" s="93"/>
      <c r="BS1172" s="93"/>
      <c r="BT1172" s="93"/>
      <c r="BU1172" s="93"/>
      <c r="BV1172" s="93"/>
      <c r="BW1172" s="93"/>
      <c r="BX1172" s="93"/>
      <c r="BY1172" s="93"/>
    </row>
    <row r="1173" spans="1:77" s="97" customFormat="1" x14ac:dyDescent="0.2">
      <c r="A1173" s="157"/>
      <c r="X1173" s="93"/>
      <c r="Y1173" s="93"/>
      <c r="Z1173" s="93"/>
      <c r="AA1173" s="93"/>
      <c r="AB1173" s="93"/>
      <c r="AC1173" s="93"/>
      <c r="AD1173" s="93"/>
      <c r="AE1173" s="93"/>
      <c r="AF1173" s="93"/>
      <c r="AG1173" s="93"/>
      <c r="AH1173" s="93"/>
      <c r="AI1173" s="93"/>
      <c r="AJ1173" s="93"/>
      <c r="AK1173" s="93"/>
      <c r="AL1173" s="93"/>
      <c r="AM1173" s="93"/>
      <c r="AN1173" s="93"/>
      <c r="AO1173" s="93"/>
      <c r="AP1173" s="93"/>
      <c r="AQ1173" s="93"/>
      <c r="AR1173" s="93"/>
      <c r="AS1173" s="93"/>
      <c r="AT1173" s="93"/>
      <c r="AU1173" s="93"/>
      <c r="AV1173" s="93"/>
      <c r="AW1173" s="93"/>
      <c r="AX1173" s="93"/>
      <c r="AY1173" s="93"/>
      <c r="AZ1173" s="93"/>
      <c r="BA1173" s="93"/>
      <c r="BB1173" s="93"/>
      <c r="BC1173" s="93"/>
      <c r="BD1173" s="93"/>
      <c r="BE1173" s="93"/>
      <c r="BF1173" s="93"/>
      <c r="BG1173" s="93"/>
      <c r="BH1173" s="93"/>
      <c r="BI1173" s="93"/>
      <c r="BJ1173" s="93"/>
      <c r="BK1173" s="93"/>
      <c r="BL1173" s="93"/>
      <c r="BM1173" s="93"/>
      <c r="BN1173" s="93"/>
      <c r="BO1173" s="93"/>
      <c r="BP1173" s="93"/>
      <c r="BQ1173" s="93"/>
      <c r="BR1173" s="93"/>
      <c r="BS1173" s="93"/>
      <c r="BT1173" s="93"/>
      <c r="BU1173" s="93"/>
      <c r="BV1173" s="93"/>
      <c r="BW1173" s="93"/>
      <c r="BX1173" s="93"/>
      <c r="BY1173" s="93"/>
    </row>
    <row r="1174" spans="1:77" s="97" customFormat="1" x14ac:dyDescent="0.2">
      <c r="A1174" s="157"/>
      <c r="X1174" s="93"/>
      <c r="Y1174" s="93"/>
      <c r="Z1174" s="93"/>
      <c r="AA1174" s="93"/>
      <c r="AB1174" s="93"/>
      <c r="AC1174" s="93"/>
      <c r="AD1174" s="93"/>
      <c r="AE1174" s="93"/>
      <c r="AF1174" s="93"/>
      <c r="AG1174" s="93"/>
      <c r="AH1174" s="93"/>
      <c r="AI1174" s="93"/>
      <c r="AJ1174" s="93"/>
      <c r="AK1174" s="93"/>
      <c r="AL1174" s="93"/>
      <c r="AM1174" s="93"/>
      <c r="AN1174" s="93"/>
      <c r="AO1174" s="93"/>
      <c r="AP1174" s="93"/>
      <c r="AQ1174" s="93"/>
      <c r="AR1174" s="93"/>
      <c r="AS1174" s="93"/>
      <c r="AT1174" s="93"/>
      <c r="AU1174" s="93"/>
      <c r="AV1174" s="93"/>
      <c r="AW1174" s="93"/>
      <c r="AX1174" s="93"/>
      <c r="AY1174" s="93"/>
      <c r="AZ1174" s="93"/>
      <c r="BA1174" s="93"/>
      <c r="BB1174" s="93"/>
      <c r="BC1174" s="93"/>
      <c r="BD1174" s="93"/>
      <c r="BE1174" s="93"/>
      <c r="BF1174" s="93"/>
      <c r="BG1174" s="93"/>
      <c r="BH1174" s="93"/>
      <c r="BI1174" s="93"/>
      <c r="BJ1174" s="93"/>
      <c r="BK1174" s="93"/>
      <c r="BL1174" s="93"/>
      <c r="BM1174" s="93"/>
      <c r="BN1174" s="93"/>
      <c r="BO1174" s="93"/>
      <c r="BP1174" s="93"/>
      <c r="BQ1174" s="93"/>
      <c r="BR1174" s="93"/>
      <c r="BS1174" s="93"/>
      <c r="BT1174" s="93"/>
      <c r="BU1174" s="93"/>
      <c r="BV1174" s="93"/>
      <c r="BW1174" s="93"/>
      <c r="BX1174" s="93"/>
      <c r="BY1174" s="93"/>
    </row>
    <row r="1175" spans="1:77" s="97" customFormat="1" x14ac:dyDescent="0.2">
      <c r="A1175" s="157"/>
      <c r="X1175" s="93"/>
      <c r="Y1175" s="93"/>
      <c r="Z1175" s="93"/>
      <c r="AA1175" s="93"/>
      <c r="AB1175" s="93"/>
      <c r="AC1175" s="93"/>
      <c r="AD1175" s="93"/>
      <c r="AE1175" s="93"/>
      <c r="AF1175" s="93"/>
      <c r="AG1175" s="93"/>
      <c r="AH1175" s="93"/>
      <c r="AI1175" s="93"/>
      <c r="AJ1175" s="93"/>
      <c r="AK1175" s="93"/>
      <c r="AL1175" s="93"/>
      <c r="AM1175" s="93"/>
      <c r="AN1175" s="93"/>
      <c r="AO1175" s="93"/>
      <c r="AP1175" s="93"/>
      <c r="AQ1175" s="93"/>
      <c r="AR1175" s="93"/>
      <c r="AS1175" s="93"/>
      <c r="AT1175" s="93"/>
      <c r="AU1175" s="93"/>
      <c r="AV1175" s="93"/>
      <c r="AW1175" s="93"/>
      <c r="AX1175" s="93"/>
      <c r="AY1175" s="93"/>
      <c r="AZ1175" s="93"/>
      <c r="BA1175" s="93"/>
      <c r="BB1175" s="93"/>
      <c r="BC1175" s="93"/>
      <c r="BD1175" s="93"/>
      <c r="BE1175" s="93"/>
      <c r="BF1175" s="93"/>
      <c r="BG1175" s="93"/>
      <c r="BH1175" s="93"/>
      <c r="BI1175" s="93"/>
      <c r="BJ1175" s="93"/>
      <c r="BK1175" s="93"/>
      <c r="BL1175" s="93"/>
      <c r="BM1175" s="93"/>
      <c r="BN1175" s="93"/>
      <c r="BO1175" s="93"/>
      <c r="BP1175" s="93"/>
      <c r="BQ1175" s="93"/>
      <c r="BR1175" s="93"/>
      <c r="BS1175" s="93"/>
      <c r="BT1175" s="93"/>
      <c r="BU1175" s="93"/>
      <c r="BV1175" s="93"/>
      <c r="BW1175" s="93"/>
      <c r="BX1175" s="93"/>
      <c r="BY1175" s="93"/>
    </row>
    <row r="1176" spans="1:77" s="97" customFormat="1" x14ac:dyDescent="0.2">
      <c r="A1176" s="157"/>
      <c r="X1176" s="93"/>
      <c r="Y1176" s="93"/>
      <c r="Z1176" s="93"/>
      <c r="AA1176" s="93"/>
      <c r="AB1176" s="93"/>
      <c r="AC1176" s="93"/>
      <c r="AD1176" s="93"/>
      <c r="AE1176" s="93"/>
      <c r="AF1176" s="93"/>
      <c r="AG1176" s="93"/>
      <c r="AH1176" s="93"/>
      <c r="AI1176" s="93"/>
      <c r="AJ1176" s="93"/>
      <c r="AK1176" s="93"/>
      <c r="AL1176" s="93"/>
      <c r="AM1176" s="93"/>
      <c r="AN1176" s="93"/>
      <c r="AO1176" s="93"/>
      <c r="AP1176" s="93"/>
      <c r="AQ1176" s="93"/>
      <c r="AR1176" s="93"/>
      <c r="AS1176" s="93"/>
      <c r="AT1176" s="93"/>
      <c r="AU1176" s="93"/>
      <c r="AV1176" s="93"/>
      <c r="AW1176" s="93"/>
      <c r="AX1176" s="93"/>
      <c r="AY1176" s="93"/>
      <c r="AZ1176" s="93"/>
      <c r="BA1176" s="93"/>
      <c r="BB1176" s="93"/>
      <c r="BC1176" s="93"/>
      <c r="BD1176" s="93"/>
      <c r="BE1176" s="93"/>
      <c r="BF1176" s="93"/>
      <c r="BG1176" s="93"/>
      <c r="BH1176" s="93"/>
      <c r="BI1176" s="93"/>
      <c r="BJ1176" s="93"/>
      <c r="BK1176" s="93"/>
      <c r="BL1176" s="93"/>
      <c r="BM1176" s="93"/>
      <c r="BN1176" s="93"/>
      <c r="BO1176" s="93"/>
      <c r="BP1176" s="93"/>
      <c r="BQ1176" s="93"/>
      <c r="BR1176" s="93"/>
      <c r="BS1176" s="93"/>
      <c r="BT1176" s="93"/>
      <c r="BU1176" s="93"/>
      <c r="BV1176" s="93"/>
      <c r="BW1176" s="93"/>
      <c r="BX1176" s="93"/>
      <c r="BY1176" s="93"/>
    </row>
    <row r="1177" spans="1:77" s="97" customFormat="1" x14ac:dyDescent="0.2">
      <c r="A1177" s="157"/>
      <c r="X1177" s="93"/>
      <c r="Y1177" s="93"/>
      <c r="Z1177" s="93"/>
      <c r="AA1177" s="93"/>
      <c r="AB1177" s="93"/>
      <c r="AC1177" s="93"/>
      <c r="AD1177" s="93"/>
      <c r="AE1177" s="93"/>
      <c r="AF1177" s="93"/>
      <c r="AG1177" s="93"/>
      <c r="AH1177" s="93"/>
      <c r="AI1177" s="93"/>
      <c r="AJ1177" s="93"/>
      <c r="AK1177" s="93"/>
      <c r="AL1177" s="93"/>
      <c r="AM1177" s="93"/>
      <c r="AN1177" s="93"/>
      <c r="AO1177" s="93"/>
      <c r="AP1177" s="93"/>
      <c r="AQ1177" s="93"/>
      <c r="AR1177" s="93"/>
      <c r="AS1177" s="93"/>
      <c r="AT1177" s="93"/>
      <c r="AU1177" s="93"/>
      <c r="AV1177" s="93"/>
      <c r="AW1177" s="93"/>
      <c r="AX1177" s="93"/>
      <c r="AY1177" s="93"/>
      <c r="AZ1177" s="93"/>
      <c r="BA1177" s="93"/>
      <c r="BB1177" s="93"/>
      <c r="BC1177" s="93"/>
      <c r="BD1177" s="93"/>
      <c r="BE1177" s="93"/>
      <c r="BF1177" s="93"/>
      <c r="BG1177" s="93"/>
      <c r="BH1177" s="93"/>
      <c r="BI1177" s="93"/>
      <c r="BJ1177" s="93"/>
      <c r="BK1177" s="93"/>
      <c r="BL1177" s="93"/>
      <c r="BM1177" s="93"/>
      <c r="BN1177" s="93"/>
      <c r="BO1177" s="93"/>
      <c r="BP1177" s="93"/>
      <c r="BQ1177" s="93"/>
      <c r="BR1177" s="93"/>
      <c r="BS1177" s="93"/>
      <c r="BT1177" s="93"/>
      <c r="BU1177" s="93"/>
      <c r="BV1177" s="93"/>
      <c r="BW1177" s="93"/>
      <c r="BX1177" s="93"/>
      <c r="BY1177" s="93"/>
    </row>
    <row r="1178" spans="1:77" s="97" customFormat="1" x14ac:dyDescent="0.2">
      <c r="A1178" s="157"/>
      <c r="X1178" s="93"/>
      <c r="Y1178" s="93"/>
      <c r="Z1178" s="93"/>
      <c r="AA1178" s="93"/>
      <c r="AB1178" s="93"/>
      <c r="AC1178" s="93"/>
      <c r="AD1178" s="93"/>
      <c r="AE1178" s="93"/>
      <c r="AF1178" s="93"/>
      <c r="AG1178" s="93"/>
      <c r="AH1178" s="93"/>
      <c r="AI1178" s="93"/>
      <c r="AJ1178" s="93"/>
      <c r="AK1178" s="93"/>
      <c r="AL1178" s="93"/>
      <c r="AM1178" s="93"/>
      <c r="AN1178" s="93"/>
      <c r="AO1178" s="93"/>
      <c r="AP1178" s="93"/>
      <c r="AQ1178" s="93"/>
      <c r="AR1178" s="93"/>
      <c r="AS1178" s="93"/>
      <c r="AT1178" s="93"/>
      <c r="AU1178" s="93"/>
      <c r="AV1178" s="93"/>
      <c r="AW1178" s="93"/>
      <c r="AX1178" s="93"/>
      <c r="AY1178" s="93"/>
      <c r="AZ1178" s="93"/>
      <c r="BA1178" s="93"/>
      <c r="BB1178" s="93"/>
      <c r="BC1178" s="93"/>
      <c r="BD1178" s="93"/>
      <c r="BE1178" s="93"/>
      <c r="BF1178" s="93"/>
      <c r="BG1178" s="93"/>
      <c r="BH1178" s="93"/>
      <c r="BI1178" s="93"/>
      <c r="BJ1178" s="93"/>
      <c r="BK1178" s="93"/>
      <c r="BL1178" s="93"/>
      <c r="BM1178" s="93"/>
      <c r="BN1178" s="93"/>
      <c r="BO1178" s="93"/>
      <c r="BP1178" s="93"/>
      <c r="BQ1178" s="93"/>
      <c r="BR1178" s="93"/>
      <c r="BS1178" s="93"/>
      <c r="BT1178" s="93"/>
      <c r="BU1178" s="93"/>
      <c r="BV1178" s="93"/>
      <c r="BW1178" s="93"/>
      <c r="BX1178" s="93"/>
      <c r="BY1178" s="93"/>
    </row>
    <row r="1179" spans="1:77" s="97" customFormat="1" x14ac:dyDescent="0.2">
      <c r="A1179" s="157"/>
      <c r="X1179" s="93"/>
      <c r="Y1179" s="93"/>
      <c r="Z1179" s="93"/>
      <c r="AA1179" s="93"/>
      <c r="AB1179" s="93"/>
      <c r="AC1179" s="93"/>
      <c r="AD1179" s="93"/>
      <c r="AE1179" s="93"/>
      <c r="AF1179" s="93"/>
      <c r="AG1179" s="93"/>
      <c r="AH1179" s="93"/>
      <c r="AI1179" s="93"/>
      <c r="AJ1179" s="93"/>
      <c r="AK1179" s="93"/>
      <c r="AL1179" s="93"/>
      <c r="AM1179" s="93"/>
      <c r="AN1179" s="93"/>
      <c r="AO1179" s="93"/>
      <c r="AP1179" s="93"/>
      <c r="AQ1179" s="93"/>
      <c r="AR1179" s="93"/>
      <c r="AS1179" s="93"/>
      <c r="AT1179" s="93"/>
      <c r="AU1179" s="93"/>
      <c r="AV1179" s="93"/>
      <c r="AW1179" s="93"/>
      <c r="AX1179" s="93"/>
      <c r="AY1179" s="93"/>
      <c r="AZ1179" s="93"/>
      <c r="BA1179" s="93"/>
      <c r="BB1179" s="93"/>
      <c r="BC1179" s="93"/>
      <c r="BD1179" s="93"/>
      <c r="BE1179" s="93"/>
      <c r="BF1179" s="93"/>
      <c r="BG1179" s="93"/>
      <c r="BH1179" s="93"/>
      <c r="BI1179" s="93"/>
      <c r="BJ1179" s="93"/>
      <c r="BK1179" s="93"/>
      <c r="BL1179" s="93"/>
      <c r="BM1179" s="93"/>
      <c r="BN1179" s="93"/>
      <c r="BO1179" s="93"/>
      <c r="BP1179" s="93"/>
      <c r="BQ1179" s="93"/>
      <c r="BR1179" s="93"/>
      <c r="BS1179" s="93"/>
      <c r="BT1179" s="93"/>
      <c r="BU1179" s="93"/>
      <c r="BV1179" s="93"/>
      <c r="BW1179" s="93"/>
      <c r="BX1179" s="93"/>
      <c r="BY1179" s="93"/>
    </row>
    <row r="1180" spans="1:77" s="97" customFormat="1" x14ac:dyDescent="0.2">
      <c r="A1180" s="157"/>
      <c r="X1180" s="93"/>
      <c r="Y1180" s="93"/>
      <c r="Z1180" s="93"/>
      <c r="AA1180" s="93"/>
      <c r="AB1180" s="93"/>
      <c r="AC1180" s="93"/>
      <c r="AD1180" s="93"/>
      <c r="AE1180" s="93"/>
      <c r="AF1180" s="93"/>
      <c r="AG1180" s="93"/>
      <c r="AH1180" s="93"/>
      <c r="AI1180" s="93"/>
      <c r="AJ1180" s="93"/>
      <c r="AK1180" s="93"/>
      <c r="AL1180" s="93"/>
      <c r="AM1180" s="93"/>
      <c r="AN1180" s="93"/>
      <c r="AO1180" s="93"/>
      <c r="AP1180" s="93"/>
      <c r="AQ1180" s="93"/>
      <c r="AR1180" s="93"/>
      <c r="AS1180" s="93"/>
      <c r="AT1180" s="93"/>
      <c r="AU1180" s="93"/>
      <c r="AV1180" s="93"/>
      <c r="AW1180" s="93"/>
      <c r="AX1180" s="93"/>
      <c r="AY1180" s="93"/>
      <c r="AZ1180" s="93"/>
      <c r="BA1180" s="93"/>
      <c r="BB1180" s="93"/>
      <c r="BC1180" s="93"/>
      <c r="BD1180" s="93"/>
      <c r="BE1180" s="93"/>
      <c r="BF1180" s="93"/>
      <c r="BG1180" s="93"/>
      <c r="BH1180" s="93"/>
      <c r="BI1180" s="93"/>
      <c r="BJ1180" s="93"/>
      <c r="BK1180" s="93"/>
      <c r="BL1180" s="93"/>
      <c r="BM1180" s="93"/>
      <c r="BN1180" s="93"/>
      <c r="BO1180" s="93"/>
      <c r="BP1180" s="93"/>
      <c r="BQ1180" s="93"/>
      <c r="BR1180" s="93"/>
      <c r="BS1180" s="93"/>
      <c r="BT1180" s="93"/>
      <c r="BU1180" s="93"/>
      <c r="BV1180" s="93"/>
      <c r="BW1180" s="93"/>
      <c r="BX1180" s="93"/>
      <c r="BY1180" s="93"/>
    </row>
    <row r="1181" spans="1:77" s="97" customFormat="1" x14ac:dyDescent="0.2">
      <c r="A1181" s="157"/>
      <c r="X1181" s="93"/>
      <c r="Y1181" s="93"/>
      <c r="Z1181" s="93"/>
      <c r="AA1181" s="93"/>
      <c r="AB1181" s="93"/>
      <c r="AC1181" s="93"/>
      <c r="AD1181" s="93"/>
      <c r="AE1181" s="93"/>
      <c r="AF1181" s="93"/>
      <c r="AG1181" s="93"/>
      <c r="AH1181" s="93"/>
      <c r="AI1181" s="93"/>
      <c r="AJ1181" s="93"/>
      <c r="AK1181" s="93"/>
      <c r="AL1181" s="93"/>
      <c r="AM1181" s="93"/>
      <c r="AN1181" s="93"/>
      <c r="AO1181" s="93"/>
      <c r="AP1181" s="93"/>
      <c r="AQ1181" s="93"/>
      <c r="AR1181" s="93"/>
      <c r="AS1181" s="93"/>
      <c r="AT1181" s="93"/>
      <c r="AU1181" s="93"/>
      <c r="AV1181" s="93"/>
      <c r="AW1181" s="93"/>
      <c r="AX1181" s="93"/>
      <c r="AY1181" s="93"/>
      <c r="AZ1181" s="93"/>
      <c r="BA1181" s="93"/>
      <c r="BB1181" s="93"/>
      <c r="BC1181" s="93"/>
      <c r="BD1181" s="93"/>
      <c r="BE1181" s="93"/>
      <c r="BF1181" s="93"/>
      <c r="BG1181" s="93"/>
      <c r="BH1181" s="93"/>
      <c r="BI1181" s="93"/>
      <c r="BJ1181" s="93"/>
      <c r="BK1181" s="93"/>
      <c r="BL1181" s="93"/>
      <c r="BM1181" s="93"/>
      <c r="BN1181" s="93"/>
      <c r="BO1181" s="93"/>
      <c r="BP1181" s="93"/>
      <c r="BQ1181" s="93"/>
      <c r="BR1181" s="93"/>
      <c r="BS1181" s="93"/>
      <c r="BT1181" s="93"/>
      <c r="BU1181" s="93"/>
      <c r="BV1181" s="93"/>
      <c r="BW1181" s="93"/>
      <c r="BX1181" s="93"/>
      <c r="BY1181" s="93"/>
    </row>
    <row r="1182" spans="1:77" s="97" customFormat="1" x14ac:dyDescent="0.2">
      <c r="A1182" s="157"/>
      <c r="X1182" s="93"/>
      <c r="Y1182" s="93"/>
      <c r="Z1182" s="93"/>
      <c r="AA1182" s="93"/>
      <c r="AB1182" s="93"/>
      <c r="AC1182" s="93"/>
      <c r="AD1182" s="93"/>
      <c r="AE1182" s="93"/>
      <c r="AF1182" s="93"/>
      <c r="AG1182" s="93"/>
      <c r="AH1182" s="93"/>
      <c r="AI1182" s="93"/>
      <c r="AJ1182" s="93"/>
      <c r="AK1182" s="93"/>
      <c r="AL1182" s="93"/>
      <c r="AM1182" s="93"/>
      <c r="AN1182" s="93"/>
      <c r="AO1182" s="93"/>
      <c r="AP1182" s="93"/>
      <c r="AQ1182" s="93"/>
      <c r="AR1182" s="93"/>
      <c r="AS1182" s="93"/>
      <c r="AT1182" s="93"/>
      <c r="AU1182" s="93"/>
      <c r="AV1182" s="93"/>
      <c r="AW1182" s="93"/>
      <c r="AX1182" s="93"/>
      <c r="AY1182" s="93"/>
      <c r="AZ1182" s="93"/>
      <c r="BA1182" s="93"/>
      <c r="BB1182" s="93"/>
      <c r="BC1182" s="93"/>
      <c r="BD1182" s="93"/>
      <c r="BE1182" s="93"/>
      <c r="BF1182" s="93"/>
      <c r="BG1182" s="93"/>
      <c r="BH1182" s="93"/>
      <c r="BI1182" s="93"/>
      <c r="BJ1182" s="93"/>
      <c r="BK1182" s="93"/>
      <c r="BL1182" s="93"/>
      <c r="BM1182" s="93"/>
      <c r="BN1182" s="93"/>
      <c r="BO1182" s="93"/>
      <c r="BP1182" s="93"/>
      <c r="BQ1182" s="93"/>
      <c r="BR1182" s="93"/>
      <c r="BS1182" s="93"/>
      <c r="BT1182" s="93"/>
      <c r="BU1182" s="93"/>
      <c r="BV1182" s="93"/>
      <c r="BW1182" s="93"/>
      <c r="BX1182" s="93"/>
      <c r="BY1182" s="93"/>
    </row>
    <row r="1183" spans="1:77" s="97" customFormat="1" x14ac:dyDescent="0.2">
      <c r="A1183" s="157"/>
      <c r="X1183" s="93"/>
      <c r="Y1183" s="93"/>
      <c r="Z1183" s="93"/>
      <c r="AA1183" s="93"/>
      <c r="AB1183" s="93"/>
      <c r="AC1183" s="93"/>
      <c r="AD1183" s="93"/>
      <c r="AE1183" s="93"/>
      <c r="AF1183" s="93"/>
      <c r="AG1183" s="93"/>
      <c r="AH1183" s="93"/>
      <c r="AI1183" s="93"/>
      <c r="AJ1183" s="93"/>
      <c r="AK1183" s="93"/>
      <c r="AL1183" s="93"/>
      <c r="AM1183" s="93"/>
      <c r="AN1183" s="93"/>
      <c r="AO1183" s="93"/>
      <c r="AP1183" s="93"/>
      <c r="AQ1183" s="93"/>
      <c r="AR1183" s="93"/>
      <c r="AS1183" s="93"/>
      <c r="AT1183" s="93"/>
      <c r="AU1183" s="93"/>
      <c r="AV1183" s="93"/>
      <c r="AW1183" s="93"/>
      <c r="AX1183" s="93"/>
      <c r="AY1183" s="93"/>
      <c r="AZ1183" s="93"/>
      <c r="BA1183" s="93"/>
      <c r="BB1183" s="93"/>
      <c r="BC1183" s="93"/>
      <c r="BD1183" s="93"/>
      <c r="BE1183" s="93"/>
      <c r="BF1183" s="93"/>
      <c r="BG1183" s="93"/>
      <c r="BH1183" s="93"/>
      <c r="BI1183" s="93"/>
      <c r="BJ1183" s="93"/>
      <c r="BK1183" s="93"/>
      <c r="BL1183" s="93"/>
      <c r="BM1183" s="93"/>
      <c r="BN1183" s="93"/>
      <c r="BO1183" s="93"/>
      <c r="BP1183" s="93"/>
      <c r="BQ1183" s="93"/>
      <c r="BR1183" s="93"/>
      <c r="BS1183" s="93"/>
      <c r="BT1183" s="93"/>
      <c r="BU1183" s="93"/>
      <c r="BV1183" s="93"/>
      <c r="BW1183" s="93"/>
      <c r="BX1183" s="93"/>
      <c r="BY1183" s="93"/>
    </row>
    <row r="1184" spans="1:77" s="97" customFormat="1" x14ac:dyDescent="0.2">
      <c r="A1184" s="157"/>
      <c r="X1184" s="93"/>
      <c r="Y1184" s="93"/>
      <c r="Z1184" s="93"/>
      <c r="AA1184" s="93"/>
      <c r="AB1184" s="93"/>
      <c r="AC1184" s="93"/>
      <c r="AD1184" s="93"/>
      <c r="AE1184" s="93"/>
      <c r="AF1184" s="93"/>
      <c r="AG1184" s="93"/>
      <c r="AH1184" s="93"/>
      <c r="AI1184" s="93"/>
      <c r="AJ1184" s="93"/>
      <c r="AK1184" s="93"/>
      <c r="AL1184" s="93"/>
      <c r="AM1184" s="93"/>
      <c r="AN1184" s="93"/>
      <c r="AO1184" s="93"/>
      <c r="AP1184" s="93"/>
      <c r="AQ1184" s="93"/>
      <c r="AR1184" s="93"/>
      <c r="AS1184" s="93"/>
      <c r="AT1184" s="93"/>
      <c r="AU1184" s="93"/>
      <c r="AV1184" s="93"/>
      <c r="AW1184" s="93"/>
      <c r="AX1184" s="93"/>
      <c r="AY1184" s="93"/>
      <c r="AZ1184" s="93"/>
      <c r="BA1184" s="93"/>
      <c r="BB1184" s="93"/>
      <c r="BC1184" s="93"/>
      <c r="BD1184" s="93"/>
      <c r="BE1184" s="93"/>
      <c r="BF1184" s="93"/>
      <c r="BG1184" s="93"/>
      <c r="BH1184" s="93"/>
      <c r="BI1184" s="93"/>
      <c r="BJ1184" s="93"/>
      <c r="BK1184" s="93"/>
      <c r="BL1184" s="93"/>
      <c r="BM1184" s="93"/>
      <c r="BN1184" s="93"/>
      <c r="BO1184" s="93"/>
      <c r="BP1184" s="93"/>
      <c r="BQ1184" s="93"/>
      <c r="BR1184" s="93"/>
      <c r="BS1184" s="93"/>
      <c r="BT1184" s="93"/>
      <c r="BU1184" s="93"/>
      <c r="BV1184" s="93"/>
      <c r="BW1184" s="93"/>
      <c r="BX1184" s="93"/>
      <c r="BY1184" s="93"/>
    </row>
    <row r="1185" spans="1:77" s="97" customFormat="1" x14ac:dyDescent="0.2">
      <c r="A1185" s="157"/>
      <c r="X1185" s="93"/>
      <c r="Y1185" s="93"/>
      <c r="Z1185" s="93"/>
      <c r="AA1185" s="93"/>
      <c r="AB1185" s="93"/>
      <c r="AC1185" s="93"/>
      <c r="AD1185" s="93"/>
      <c r="AE1185" s="93"/>
      <c r="AF1185" s="93"/>
      <c r="AG1185" s="93"/>
      <c r="AH1185" s="93"/>
      <c r="AI1185" s="93"/>
      <c r="AJ1185" s="93"/>
      <c r="AK1185" s="93"/>
      <c r="AL1185" s="93"/>
      <c r="AM1185" s="93"/>
      <c r="AN1185" s="93"/>
      <c r="AO1185" s="93"/>
      <c r="AP1185" s="93"/>
      <c r="AQ1185" s="93"/>
      <c r="AR1185" s="93"/>
      <c r="AS1185" s="93"/>
      <c r="AT1185" s="93"/>
      <c r="AU1185" s="93"/>
      <c r="AV1185" s="93"/>
      <c r="AW1185" s="93"/>
      <c r="AX1185" s="93"/>
      <c r="AY1185" s="93"/>
      <c r="AZ1185" s="93"/>
      <c r="BA1185" s="93"/>
      <c r="BB1185" s="93"/>
      <c r="BC1185" s="93"/>
      <c r="BD1185" s="93"/>
      <c r="BE1185" s="93"/>
      <c r="BF1185" s="93"/>
      <c r="BG1185" s="93"/>
      <c r="BH1185" s="93"/>
      <c r="BI1185" s="93"/>
      <c r="BJ1185" s="93"/>
      <c r="BK1185" s="93"/>
      <c r="BL1185" s="93"/>
      <c r="BM1185" s="93"/>
      <c r="BN1185" s="93"/>
      <c r="BO1185" s="93"/>
      <c r="BP1185" s="93"/>
      <c r="BQ1185" s="93"/>
      <c r="BR1185" s="93"/>
      <c r="BS1185" s="93"/>
      <c r="BT1185" s="93"/>
      <c r="BU1185" s="93"/>
      <c r="BV1185" s="93"/>
      <c r="BW1185" s="93"/>
      <c r="BX1185" s="93"/>
      <c r="BY1185" s="93"/>
    </row>
    <row r="1186" spans="1:77" s="97" customFormat="1" x14ac:dyDescent="0.2">
      <c r="A1186" s="157"/>
      <c r="X1186" s="93"/>
      <c r="Y1186" s="93"/>
      <c r="Z1186" s="93"/>
      <c r="AA1186" s="93"/>
      <c r="AB1186" s="93"/>
      <c r="AC1186" s="93"/>
      <c r="AD1186" s="93"/>
      <c r="AE1186" s="93"/>
      <c r="AF1186" s="93"/>
      <c r="AG1186" s="93"/>
      <c r="AH1186" s="93"/>
      <c r="AI1186" s="93"/>
      <c r="AJ1186" s="93"/>
      <c r="AK1186" s="93"/>
      <c r="AL1186" s="93"/>
      <c r="AM1186" s="93"/>
      <c r="AN1186" s="93"/>
      <c r="AO1186" s="93"/>
      <c r="AP1186" s="93"/>
      <c r="AQ1186" s="93"/>
      <c r="AR1186" s="93"/>
      <c r="AS1186" s="93"/>
      <c r="AT1186" s="93"/>
      <c r="AU1186" s="93"/>
      <c r="AV1186" s="93"/>
      <c r="AW1186" s="93"/>
      <c r="AX1186" s="93"/>
      <c r="AY1186" s="93"/>
      <c r="AZ1186" s="93"/>
      <c r="BA1186" s="93"/>
      <c r="BB1186" s="93"/>
      <c r="BC1186" s="93"/>
      <c r="BD1186" s="93"/>
      <c r="BE1186" s="93"/>
      <c r="BF1186" s="93"/>
      <c r="BG1186" s="93"/>
      <c r="BH1186" s="93"/>
      <c r="BI1186" s="93"/>
      <c r="BJ1186" s="93"/>
      <c r="BK1186" s="93"/>
      <c r="BL1186" s="93"/>
      <c r="BM1186" s="93"/>
      <c r="BN1186" s="93"/>
      <c r="BO1186" s="93"/>
      <c r="BP1186" s="93"/>
      <c r="BQ1186" s="93"/>
      <c r="BR1186" s="93"/>
      <c r="BS1186" s="93"/>
      <c r="BT1186" s="93"/>
      <c r="BU1186" s="93"/>
      <c r="BV1186" s="93"/>
      <c r="BW1186" s="93"/>
      <c r="BX1186" s="93"/>
      <c r="BY1186" s="93"/>
    </row>
    <row r="1187" spans="1:77" s="97" customFormat="1" x14ac:dyDescent="0.2">
      <c r="A1187" s="157"/>
      <c r="X1187" s="93"/>
      <c r="Y1187" s="93"/>
      <c r="Z1187" s="93"/>
      <c r="AA1187" s="93"/>
      <c r="AB1187" s="93"/>
      <c r="AC1187" s="93"/>
      <c r="AD1187" s="93"/>
      <c r="AE1187" s="93"/>
      <c r="AF1187" s="93"/>
      <c r="AG1187" s="93"/>
      <c r="AH1187" s="93"/>
      <c r="AI1187" s="93"/>
      <c r="AJ1187" s="93"/>
      <c r="AK1187" s="93"/>
      <c r="AL1187" s="93"/>
      <c r="AM1187" s="93"/>
      <c r="AN1187" s="93"/>
      <c r="AO1187" s="93"/>
      <c r="AP1187" s="93"/>
      <c r="AQ1187" s="93"/>
      <c r="AR1187" s="93"/>
      <c r="AS1187" s="93"/>
      <c r="AT1187" s="93"/>
      <c r="AU1187" s="93"/>
      <c r="AV1187" s="93"/>
      <c r="AW1187" s="93"/>
      <c r="AX1187" s="93"/>
      <c r="AY1187" s="93"/>
      <c r="AZ1187" s="93"/>
      <c r="BA1187" s="93"/>
      <c r="BB1187" s="93"/>
      <c r="BC1187" s="93"/>
      <c r="BD1187" s="93"/>
      <c r="BE1187" s="93"/>
      <c r="BF1187" s="93"/>
      <c r="BG1187" s="93"/>
      <c r="BH1187" s="93"/>
      <c r="BI1187" s="93"/>
      <c r="BJ1187" s="93"/>
      <c r="BK1187" s="93"/>
      <c r="BL1187" s="93"/>
      <c r="BM1187" s="93"/>
      <c r="BN1187" s="93"/>
      <c r="BO1187" s="93"/>
      <c r="BP1187" s="93"/>
      <c r="BQ1187" s="93"/>
      <c r="BR1187" s="93"/>
      <c r="BS1187" s="93"/>
      <c r="BT1187" s="93"/>
      <c r="BU1187" s="93"/>
      <c r="BV1187" s="93"/>
      <c r="BW1187" s="93"/>
      <c r="BX1187" s="93"/>
      <c r="BY1187" s="93"/>
    </row>
    <row r="1188" spans="1:77" s="97" customFormat="1" x14ac:dyDescent="0.2">
      <c r="A1188" s="157"/>
      <c r="X1188" s="93"/>
      <c r="Y1188" s="93"/>
      <c r="Z1188" s="93"/>
      <c r="AA1188" s="93"/>
      <c r="AB1188" s="93"/>
      <c r="AC1188" s="93"/>
      <c r="AD1188" s="93"/>
      <c r="AE1188" s="93"/>
      <c r="AF1188" s="93"/>
      <c r="AG1188" s="93"/>
      <c r="AH1188" s="93"/>
      <c r="AI1188" s="93"/>
      <c r="AJ1188" s="93"/>
      <c r="AK1188" s="93"/>
      <c r="AL1188" s="93"/>
      <c r="AM1188" s="93"/>
      <c r="AN1188" s="93"/>
      <c r="AO1188" s="93"/>
      <c r="AP1188" s="93"/>
      <c r="AQ1188" s="93"/>
      <c r="AR1188" s="93"/>
      <c r="AS1188" s="93"/>
      <c r="AT1188" s="93"/>
      <c r="AU1188" s="93"/>
      <c r="AV1188" s="93"/>
      <c r="AW1188" s="93"/>
      <c r="AX1188" s="93"/>
      <c r="AY1188" s="93"/>
      <c r="AZ1188" s="93"/>
      <c r="BA1188" s="93"/>
      <c r="BB1188" s="93"/>
      <c r="BC1188" s="93"/>
      <c r="BD1188" s="93"/>
      <c r="BE1188" s="93"/>
      <c r="BF1188" s="93"/>
      <c r="BG1188" s="93"/>
      <c r="BH1188" s="93"/>
      <c r="BI1188" s="93"/>
      <c r="BJ1188" s="93"/>
      <c r="BK1188" s="93"/>
      <c r="BL1188" s="93"/>
      <c r="BM1188" s="93"/>
      <c r="BN1188" s="93"/>
      <c r="BO1188" s="93"/>
      <c r="BP1188" s="93"/>
      <c r="BQ1188" s="93"/>
      <c r="BR1188" s="93"/>
      <c r="BS1188" s="93"/>
      <c r="BT1188" s="93"/>
      <c r="BU1188" s="93"/>
      <c r="BV1188" s="93"/>
      <c r="BW1188" s="93"/>
      <c r="BX1188" s="93"/>
      <c r="BY1188" s="93"/>
    </row>
    <row r="1189" spans="1:77" s="97" customFormat="1" x14ac:dyDescent="0.2">
      <c r="A1189" s="157"/>
      <c r="X1189" s="93"/>
      <c r="Y1189" s="93"/>
      <c r="Z1189" s="93"/>
      <c r="AA1189" s="93"/>
      <c r="AB1189" s="93"/>
      <c r="AC1189" s="93"/>
      <c r="AD1189" s="93"/>
      <c r="AE1189" s="93"/>
      <c r="AF1189" s="93"/>
      <c r="AG1189" s="93"/>
      <c r="AH1189" s="93"/>
      <c r="AI1189" s="93"/>
      <c r="AJ1189" s="93"/>
      <c r="AK1189" s="93"/>
      <c r="AL1189" s="93"/>
      <c r="AM1189" s="93"/>
      <c r="AN1189" s="93"/>
      <c r="AO1189" s="93"/>
      <c r="AP1189" s="93"/>
      <c r="AQ1189" s="93"/>
      <c r="AR1189" s="93"/>
      <c r="AS1189" s="93"/>
      <c r="AT1189" s="93"/>
      <c r="AU1189" s="93"/>
      <c r="AV1189" s="93"/>
      <c r="AW1189" s="93"/>
      <c r="AX1189" s="93"/>
      <c r="AY1189" s="93"/>
      <c r="AZ1189" s="93"/>
      <c r="BA1189" s="93"/>
      <c r="BB1189" s="93"/>
      <c r="BC1189" s="93"/>
      <c r="BD1189" s="93"/>
      <c r="BE1189" s="93"/>
      <c r="BF1189" s="93"/>
      <c r="BG1189" s="93"/>
      <c r="BH1189" s="93"/>
      <c r="BI1189" s="93"/>
      <c r="BJ1189" s="93"/>
      <c r="BK1189" s="93"/>
      <c r="BL1189" s="93"/>
      <c r="BM1189" s="93"/>
      <c r="BN1189" s="93"/>
      <c r="BO1189" s="93"/>
      <c r="BP1189" s="93"/>
      <c r="BQ1189" s="93"/>
      <c r="BR1189" s="93"/>
      <c r="BS1189" s="93"/>
      <c r="BT1189" s="93"/>
      <c r="BU1189" s="93"/>
      <c r="BV1189" s="93"/>
      <c r="BW1189" s="93"/>
      <c r="BX1189" s="93"/>
      <c r="BY1189" s="93"/>
    </row>
    <row r="1190" spans="1:77" s="97" customFormat="1" x14ac:dyDescent="0.2">
      <c r="A1190" s="157"/>
      <c r="X1190" s="93"/>
      <c r="Y1190" s="93"/>
      <c r="Z1190" s="93"/>
      <c r="AA1190" s="93"/>
      <c r="AB1190" s="93"/>
      <c r="AC1190" s="93"/>
      <c r="AD1190" s="93"/>
      <c r="AE1190" s="93"/>
      <c r="AF1190" s="93"/>
      <c r="AG1190" s="93"/>
      <c r="AH1190" s="93"/>
      <c r="AI1190" s="93"/>
      <c r="AJ1190" s="93"/>
      <c r="AK1190" s="93"/>
      <c r="AL1190" s="93"/>
      <c r="AM1190" s="93"/>
      <c r="AN1190" s="93"/>
      <c r="AO1190" s="93"/>
      <c r="AP1190" s="93"/>
      <c r="AQ1190" s="93"/>
      <c r="AR1190" s="93"/>
      <c r="AS1190" s="93"/>
      <c r="AT1190" s="93"/>
      <c r="AU1190" s="93"/>
      <c r="AV1190" s="93"/>
      <c r="AW1190" s="93"/>
      <c r="AX1190" s="93"/>
      <c r="AY1190" s="93"/>
      <c r="AZ1190" s="93"/>
      <c r="BA1190" s="93"/>
      <c r="BB1190" s="93"/>
      <c r="BC1190" s="93"/>
      <c r="BD1190" s="93"/>
      <c r="BE1190" s="93"/>
      <c r="BF1190" s="93"/>
      <c r="BG1190" s="93"/>
      <c r="BH1190" s="93"/>
      <c r="BI1190" s="93"/>
      <c r="BJ1190" s="93"/>
      <c r="BK1190" s="93"/>
      <c r="BL1190" s="93"/>
      <c r="BM1190" s="93"/>
      <c r="BN1190" s="93"/>
      <c r="BO1190" s="93"/>
      <c r="BP1190" s="93"/>
      <c r="BQ1190" s="93"/>
      <c r="BR1190" s="93"/>
      <c r="BS1190" s="93"/>
      <c r="BT1190" s="93"/>
      <c r="BU1190" s="93"/>
      <c r="BV1190" s="93"/>
      <c r="BW1190" s="93"/>
      <c r="BX1190" s="93"/>
      <c r="BY1190" s="93"/>
    </row>
    <row r="1191" spans="1:77" s="97" customFormat="1" x14ac:dyDescent="0.2">
      <c r="A1191" s="157"/>
      <c r="X1191" s="93"/>
      <c r="Y1191" s="93"/>
      <c r="Z1191" s="93"/>
      <c r="AA1191" s="93"/>
      <c r="AB1191" s="93"/>
      <c r="AC1191" s="93"/>
      <c r="AD1191" s="93"/>
      <c r="AE1191" s="93"/>
      <c r="AF1191" s="93"/>
      <c r="AG1191" s="93"/>
      <c r="AH1191" s="93"/>
      <c r="AI1191" s="93"/>
      <c r="AJ1191" s="93"/>
      <c r="AK1191" s="93"/>
      <c r="AL1191" s="93"/>
      <c r="AM1191" s="93"/>
      <c r="AN1191" s="93"/>
      <c r="AO1191" s="93"/>
      <c r="AP1191" s="93"/>
      <c r="AQ1191" s="93"/>
      <c r="AR1191" s="93"/>
      <c r="AS1191" s="93"/>
      <c r="AT1191" s="93"/>
      <c r="AU1191" s="93"/>
      <c r="AV1191" s="93"/>
      <c r="AW1191" s="93"/>
      <c r="AX1191" s="93"/>
      <c r="AY1191" s="93"/>
      <c r="AZ1191" s="93"/>
      <c r="BA1191" s="93"/>
      <c r="BB1191" s="93"/>
      <c r="BC1191" s="93"/>
      <c r="BD1191" s="93"/>
      <c r="BE1191" s="93"/>
      <c r="BF1191" s="93"/>
      <c r="BG1191" s="93"/>
      <c r="BH1191" s="93"/>
      <c r="BI1191" s="93"/>
      <c r="BJ1191" s="93"/>
      <c r="BK1191" s="93"/>
      <c r="BL1191" s="93"/>
      <c r="BM1191" s="93"/>
      <c r="BN1191" s="93"/>
      <c r="BO1191" s="93"/>
      <c r="BP1191" s="93"/>
      <c r="BQ1191" s="93"/>
      <c r="BR1191" s="93"/>
      <c r="BS1191" s="93"/>
      <c r="BT1191" s="93"/>
      <c r="BU1191" s="93"/>
      <c r="BV1191" s="93"/>
      <c r="BW1191" s="93"/>
      <c r="BX1191" s="93"/>
      <c r="BY1191" s="93"/>
    </row>
    <row r="1192" spans="1:77" s="97" customFormat="1" x14ac:dyDescent="0.2">
      <c r="A1192" s="157"/>
      <c r="X1192" s="93"/>
      <c r="Y1192" s="93"/>
      <c r="Z1192" s="93"/>
      <c r="AA1192" s="93"/>
      <c r="AB1192" s="93"/>
      <c r="AC1192" s="93"/>
      <c r="AD1192" s="93"/>
      <c r="AE1192" s="93"/>
      <c r="AF1192" s="93"/>
      <c r="AG1192" s="93"/>
      <c r="AH1192" s="93"/>
      <c r="AI1192" s="93"/>
      <c r="AJ1192" s="93"/>
      <c r="AK1192" s="93"/>
      <c r="AL1192" s="93"/>
      <c r="AM1192" s="93"/>
      <c r="AN1192" s="93"/>
      <c r="AO1192" s="93"/>
      <c r="AP1192" s="93"/>
      <c r="AQ1192" s="93"/>
      <c r="AR1192" s="93"/>
      <c r="AS1192" s="93"/>
      <c r="AT1192" s="93"/>
      <c r="AU1192" s="93"/>
      <c r="AV1192" s="93"/>
      <c r="AW1192" s="93"/>
      <c r="AX1192" s="93"/>
      <c r="AY1192" s="93"/>
      <c r="AZ1192" s="93"/>
      <c r="BA1192" s="93"/>
      <c r="BB1192" s="93"/>
      <c r="BC1192" s="93"/>
      <c r="BD1192" s="93"/>
      <c r="BE1192" s="93"/>
      <c r="BF1192" s="93"/>
      <c r="BG1192" s="93"/>
      <c r="BH1192" s="93"/>
      <c r="BI1192" s="93"/>
      <c r="BJ1192" s="93"/>
      <c r="BK1192" s="93"/>
      <c r="BL1192" s="93"/>
      <c r="BM1192" s="93"/>
      <c r="BN1192" s="93"/>
      <c r="BO1192" s="93"/>
      <c r="BP1192" s="93"/>
      <c r="BQ1192" s="93"/>
      <c r="BR1192" s="93"/>
      <c r="BS1192" s="93"/>
      <c r="BT1192" s="93"/>
      <c r="BU1192" s="93"/>
      <c r="BV1192" s="93"/>
      <c r="BW1192" s="93"/>
      <c r="BX1192" s="93"/>
      <c r="BY1192" s="93"/>
    </row>
    <row r="1193" spans="1:77" s="97" customFormat="1" x14ac:dyDescent="0.2">
      <c r="A1193" s="157"/>
      <c r="X1193" s="93"/>
      <c r="Y1193" s="93"/>
      <c r="Z1193" s="93"/>
      <c r="AA1193" s="93"/>
      <c r="AB1193" s="93"/>
      <c r="AC1193" s="93"/>
      <c r="AD1193" s="93"/>
      <c r="AE1193" s="93"/>
      <c r="AF1193" s="93"/>
      <c r="AG1193" s="93"/>
      <c r="AH1193" s="93"/>
      <c r="AI1193" s="93"/>
      <c r="AJ1193" s="93"/>
      <c r="AK1193" s="93"/>
      <c r="AL1193" s="93"/>
      <c r="AM1193" s="93"/>
      <c r="AN1193" s="93"/>
      <c r="AO1193" s="93"/>
      <c r="AP1193" s="93"/>
      <c r="AQ1193" s="93"/>
      <c r="AR1193" s="93"/>
      <c r="AS1193" s="93"/>
      <c r="AT1193" s="93"/>
      <c r="AU1193" s="93"/>
      <c r="AV1193" s="93"/>
      <c r="AW1193" s="93"/>
      <c r="AX1193" s="93"/>
      <c r="AY1193" s="93"/>
      <c r="AZ1193" s="93"/>
      <c r="BA1193" s="93"/>
      <c r="BB1193" s="93"/>
      <c r="BC1193" s="93"/>
      <c r="BD1193" s="93"/>
      <c r="BE1193" s="93"/>
      <c r="BF1193" s="93"/>
      <c r="BG1193" s="93"/>
      <c r="BH1193" s="93"/>
      <c r="BI1193" s="93"/>
      <c r="BJ1193" s="93"/>
      <c r="BK1193" s="93"/>
      <c r="BL1193" s="93"/>
      <c r="BM1193" s="93"/>
      <c r="BN1193" s="93"/>
      <c r="BO1193" s="93"/>
      <c r="BP1193" s="93"/>
      <c r="BQ1193" s="93"/>
      <c r="BR1193" s="93"/>
      <c r="BS1193" s="93"/>
      <c r="BT1193" s="93"/>
      <c r="BU1193" s="93"/>
      <c r="BV1193" s="93"/>
      <c r="BW1193" s="93"/>
      <c r="BX1193" s="93"/>
      <c r="BY1193" s="93"/>
    </row>
    <row r="1194" spans="1:77" s="97" customFormat="1" x14ac:dyDescent="0.2">
      <c r="A1194" s="157"/>
      <c r="X1194" s="93"/>
      <c r="Y1194" s="93"/>
      <c r="Z1194" s="93"/>
      <c r="AA1194" s="93"/>
      <c r="AB1194" s="93"/>
      <c r="AC1194" s="93"/>
      <c r="AD1194" s="93"/>
      <c r="AE1194" s="93"/>
      <c r="AF1194" s="93"/>
      <c r="AG1194" s="93"/>
      <c r="AH1194" s="93"/>
      <c r="AI1194" s="93"/>
      <c r="AJ1194" s="93"/>
      <c r="AK1194" s="93"/>
      <c r="AL1194" s="93"/>
      <c r="AM1194" s="93"/>
      <c r="AN1194" s="93"/>
      <c r="AO1194" s="93"/>
      <c r="AP1194" s="93"/>
      <c r="AQ1194" s="93"/>
      <c r="AR1194" s="93"/>
      <c r="AS1194" s="93"/>
      <c r="AT1194" s="93"/>
      <c r="AU1194" s="93"/>
      <c r="AV1194" s="93"/>
      <c r="AW1194" s="93"/>
      <c r="AX1194" s="93"/>
      <c r="AY1194" s="93"/>
      <c r="AZ1194" s="93"/>
      <c r="BA1194" s="93"/>
      <c r="BB1194" s="93"/>
      <c r="BC1194" s="93"/>
      <c r="BD1194" s="93"/>
      <c r="BE1194" s="93"/>
      <c r="BF1194" s="93"/>
      <c r="BG1194" s="93"/>
      <c r="BH1194" s="93"/>
      <c r="BI1194" s="93"/>
      <c r="BJ1194" s="93"/>
      <c r="BK1194" s="93"/>
      <c r="BL1194" s="93"/>
      <c r="BM1194" s="93"/>
      <c r="BN1194" s="93"/>
      <c r="BO1194" s="93"/>
      <c r="BP1194" s="93"/>
      <c r="BQ1194" s="93"/>
      <c r="BR1194" s="93"/>
      <c r="BS1194" s="93"/>
      <c r="BT1194" s="93"/>
      <c r="BU1194" s="93"/>
      <c r="BV1194" s="93"/>
      <c r="BW1194" s="93"/>
      <c r="BX1194" s="93"/>
      <c r="BY1194" s="93"/>
    </row>
    <row r="1195" spans="1:77" s="97" customFormat="1" x14ac:dyDescent="0.2">
      <c r="A1195" s="157"/>
      <c r="X1195" s="93"/>
      <c r="Y1195" s="93"/>
      <c r="Z1195" s="93"/>
      <c r="AA1195" s="93"/>
      <c r="AB1195" s="93"/>
      <c r="AC1195" s="93"/>
      <c r="AD1195" s="93"/>
      <c r="AE1195" s="93"/>
      <c r="AF1195" s="93"/>
      <c r="AG1195" s="93"/>
      <c r="AH1195" s="93"/>
      <c r="AI1195" s="93"/>
      <c r="AJ1195" s="93"/>
      <c r="AK1195" s="93"/>
      <c r="AL1195" s="93"/>
      <c r="AM1195" s="93"/>
      <c r="AN1195" s="93"/>
      <c r="AO1195" s="93"/>
      <c r="AP1195" s="93"/>
      <c r="AQ1195" s="93"/>
      <c r="AR1195" s="93"/>
      <c r="AS1195" s="93"/>
      <c r="AT1195" s="93"/>
      <c r="AU1195" s="93"/>
      <c r="AV1195" s="93"/>
      <c r="AW1195" s="93"/>
      <c r="AX1195" s="93"/>
      <c r="AY1195" s="93"/>
      <c r="AZ1195" s="93"/>
      <c r="BA1195" s="93"/>
      <c r="BB1195" s="93"/>
      <c r="BC1195" s="93"/>
      <c r="BD1195" s="93"/>
      <c r="BE1195" s="93"/>
      <c r="BF1195" s="93"/>
      <c r="BG1195" s="93"/>
      <c r="BH1195" s="93"/>
      <c r="BI1195" s="93"/>
      <c r="BJ1195" s="93"/>
      <c r="BK1195" s="93"/>
      <c r="BL1195" s="93"/>
      <c r="BM1195" s="93"/>
      <c r="BN1195" s="93"/>
      <c r="BO1195" s="93"/>
      <c r="BP1195" s="93"/>
      <c r="BQ1195" s="93"/>
      <c r="BR1195" s="93"/>
      <c r="BS1195" s="93"/>
      <c r="BT1195" s="93"/>
      <c r="BU1195" s="93"/>
      <c r="BV1195" s="93"/>
      <c r="BW1195" s="93"/>
      <c r="BX1195" s="93"/>
      <c r="BY1195" s="93"/>
    </row>
    <row r="1196" spans="1:77" s="97" customFormat="1" x14ac:dyDescent="0.2">
      <c r="A1196" s="157"/>
      <c r="X1196" s="93"/>
      <c r="Y1196" s="93"/>
      <c r="Z1196" s="93"/>
      <c r="AA1196" s="93"/>
      <c r="AB1196" s="93"/>
      <c r="AC1196" s="93"/>
      <c r="AD1196" s="93"/>
      <c r="AE1196" s="93"/>
      <c r="AF1196" s="93"/>
      <c r="AG1196" s="93"/>
      <c r="AH1196" s="93"/>
      <c r="AI1196" s="93"/>
      <c r="AJ1196" s="93"/>
      <c r="AK1196" s="93"/>
      <c r="AL1196" s="93"/>
      <c r="AM1196" s="93"/>
      <c r="AN1196" s="93"/>
      <c r="AO1196" s="93"/>
      <c r="AP1196" s="93"/>
      <c r="AQ1196" s="93"/>
      <c r="AR1196" s="93"/>
      <c r="AS1196" s="93"/>
      <c r="AT1196" s="93"/>
      <c r="AU1196" s="93"/>
      <c r="AV1196" s="93"/>
      <c r="AW1196" s="93"/>
      <c r="AX1196" s="93"/>
      <c r="AY1196" s="93"/>
      <c r="AZ1196" s="93"/>
      <c r="BA1196" s="93"/>
      <c r="BB1196" s="93"/>
      <c r="BC1196" s="93"/>
      <c r="BD1196" s="93"/>
      <c r="BE1196" s="93"/>
      <c r="BF1196" s="93"/>
      <c r="BG1196" s="93"/>
      <c r="BH1196" s="93"/>
      <c r="BI1196" s="93"/>
      <c r="BJ1196" s="93"/>
      <c r="BK1196" s="93"/>
      <c r="BL1196" s="93"/>
      <c r="BM1196" s="93"/>
      <c r="BN1196" s="93"/>
      <c r="BO1196" s="93"/>
      <c r="BP1196" s="93"/>
      <c r="BQ1196" s="93"/>
      <c r="BR1196" s="93"/>
      <c r="BS1196" s="93"/>
      <c r="BT1196" s="93"/>
      <c r="BU1196" s="93"/>
      <c r="BV1196" s="93"/>
      <c r="BW1196" s="93"/>
      <c r="BX1196" s="93"/>
      <c r="BY1196" s="93"/>
    </row>
    <row r="1197" spans="1:77" s="97" customFormat="1" x14ac:dyDescent="0.2">
      <c r="A1197" s="157"/>
      <c r="X1197" s="93"/>
      <c r="Y1197" s="93"/>
      <c r="Z1197" s="93"/>
      <c r="AA1197" s="93"/>
      <c r="AB1197" s="93"/>
      <c r="AC1197" s="93"/>
      <c r="AD1197" s="93"/>
      <c r="AE1197" s="93"/>
      <c r="AF1197" s="93"/>
      <c r="AG1197" s="93"/>
      <c r="AH1197" s="93"/>
      <c r="AI1197" s="93"/>
      <c r="AJ1197" s="93"/>
      <c r="AK1197" s="93"/>
      <c r="AL1197" s="93"/>
      <c r="AM1197" s="93"/>
      <c r="AN1197" s="93"/>
      <c r="AO1197" s="93"/>
      <c r="AP1197" s="93"/>
      <c r="AQ1197" s="93"/>
      <c r="AR1197" s="93"/>
      <c r="AS1197" s="93"/>
      <c r="AT1197" s="93"/>
      <c r="AU1197" s="93"/>
      <c r="AV1197" s="93"/>
      <c r="AW1197" s="93"/>
      <c r="AX1197" s="93"/>
      <c r="AY1197" s="93"/>
      <c r="AZ1197" s="93"/>
      <c r="BA1197" s="93"/>
      <c r="BB1197" s="93"/>
      <c r="BC1197" s="93"/>
      <c r="BD1197" s="93"/>
      <c r="BE1197" s="93"/>
      <c r="BF1197" s="93"/>
      <c r="BG1197" s="93"/>
      <c r="BH1197" s="93"/>
      <c r="BI1197" s="93"/>
      <c r="BJ1197" s="93"/>
      <c r="BK1197" s="93"/>
      <c r="BL1197" s="93"/>
      <c r="BM1197" s="93"/>
      <c r="BN1197" s="93"/>
      <c r="BO1197" s="93"/>
      <c r="BP1197" s="93"/>
      <c r="BQ1197" s="93"/>
      <c r="BR1197" s="93"/>
      <c r="BS1197" s="93"/>
      <c r="BT1197" s="93"/>
      <c r="BU1197" s="93"/>
      <c r="BV1197" s="93"/>
      <c r="BW1197" s="93"/>
      <c r="BX1197" s="93"/>
      <c r="BY1197" s="93"/>
    </row>
    <row r="1198" spans="1:77" s="97" customFormat="1" x14ac:dyDescent="0.2">
      <c r="A1198" s="157"/>
      <c r="X1198" s="93"/>
      <c r="Y1198" s="93"/>
      <c r="Z1198" s="93"/>
      <c r="AA1198" s="93"/>
      <c r="AB1198" s="93"/>
      <c r="AC1198" s="93"/>
      <c r="AD1198" s="93"/>
      <c r="AE1198" s="93"/>
      <c r="AF1198" s="93"/>
      <c r="AG1198" s="93"/>
      <c r="AH1198" s="93"/>
      <c r="AI1198" s="93"/>
      <c r="AJ1198" s="93"/>
      <c r="AK1198" s="93"/>
      <c r="AL1198" s="93"/>
      <c r="AM1198" s="93"/>
      <c r="AN1198" s="93"/>
      <c r="AO1198" s="93"/>
      <c r="AP1198" s="93"/>
      <c r="AQ1198" s="93"/>
      <c r="AR1198" s="93"/>
      <c r="AS1198" s="93"/>
      <c r="AT1198" s="93"/>
      <c r="AU1198" s="93"/>
      <c r="AV1198" s="93"/>
      <c r="AW1198" s="93"/>
      <c r="AX1198" s="93"/>
      <c r="AY1198" s="93"/>
      <c r="AZ1198" s="93"/>
      <c r="BA1198" s="93"/>
      <c r="BB1198" s="93"/>
      <c r="BC1198" s="93"/>
      <c r="BD1198" s="93"/>
      <c r="BE1198" s="93"/>
      <c r="BF1198" s="93"/>
      <c r="BG1198" s="93"/>
      <c r="BH1198" s="93"/>
      <c r="BI1198" s="93"/>
      <c r="BJ1198" s="93"/>
      <c r="BK1198" s="93"/>
      <c r="BL1198" s="93"/>
      <c r="BM1198" s="93"/>
      <c r="BN1198" s="93"/>
      <c r="BO1198" s="93"/>
      <c r="BP1198" s="93"/>
      <c r="BQ1198" s="93"/>
      <c r="BR1198" s="93"/>
      <c r="BS1198" s="93"/>
      <c r="BT1198" s="93"/>
      <c r="BU1198" s="93"/>
      <c r="BV1198" s="93"/>
      <c r="BW1198" s="93"/>
      <c r="BX1198" s="93"/>
      <c r="BY1198" s="93"/>
    </row>
    <row r="1199" spans="1:77" s="97" customFormat="1" x14ac:dyDescent="0.2">
      <c r="A1199" s="157"/>
      <c r="X1199" s="93"/>
      <c r="Y1199" s="93"/>
      <c r="Z1199" s="93"/>
      <c r="AA1199" s="93"/>
      <c r="AB1199" s="93"/>
      <c r="AC1199" s="93"/>
      <c r="AD1199" s="93"/>
      <c r="AE1199" s="93"/>
      <c r="AF1199" s="93"/>
      <c r="AG1199" s="93"/>
      <c r="AH1199" s="93"/>
      <c r="AI1199" s="93"/>
      <c r="AJ1199" s="93"/>
      <c r="AK1199" s="93"/>
      <c r="AL1199" s="93"/>
      <c r="AM1199" s="93"/>
      <c r="AN1199" s="93"/>
      <c r="AO1199" s="93"/>
      <c r="AP1199" s="93"/>
      <c r="AQ1199" s="93"/>
      <c r="AR1199" s="93"/>
      <c r="AS1199" s="93"/>
      <c r="AT1199" s="93"/>
      <c r="AU1199" s="93"/>
      <c r="AV1199" s="93"/>
      <c r="AW1199" s="93"/>
      <c r="AX1199" s="93"/>
      <c r="AY1199" s="93"/>
      <c r="AZ1199" s="93"/>
      <c r="BA1199" s="93"/>
      <c r="BB1199" s="93"/>
      <c r="BC1199" s="93"/>
      <c r="BD1199" s="93"/>
      <c r="BE1199" s="93"/>
      <c r="BF1199" s="93"/>
      <c r="BG1199" s="93"/>
      <c r="BH1199" s="93"/>
      <c r="BI1199" s="93"/>
      <c r="BJ1199" s="93"/>
      <c r="BK1199" s="93"/>
      <c r="BL1199" s="93"/>
      <c r="BM1199" s="93"/>
      <c r="BN1199" s="93"/>
      <c r="BO1199" s="93"/>
      <c r="BP1199" s="93"/>
      <c r="BQ1199" s="93"/>
      <c r="BR1199" s="93"/>
      <c r="BS1199" s="93"/>
      <c r="BT1199" s="93"/>
      <c r="BU1199" s="93"/>
      <c r="BV1199" s="93"/>
      <c r="BW1199" s="93"/>
      <c r="BX1199" s="93"/>
      <c r="BY1199" s="93"/>
    </row>
    <row r="1200" spans="1:77" s="97" customFormat="1" x14ac:dyDescent="0.2">
      <c r="A1200" s="157"/>
      <c r="X1200" s="93"/>
      <c r="Y1200" s="93"/>
      <c r="Z1200" s="93"/>
      <c r="AA1200" s="93"/>
      <c r="AB1200" s="93"/>
      <c r="AC1200" s="93"/>
      <c r="AD1200" s="93"/>
      <c r="AE1200" s="93"/>
      <c r="AF1200" s="93"/>
      <c r="AG1200" s="93"/>
      <c r="AH1200" s="93"/>
      <c r="AI1200" s="93"/>
      <c r="AJ1200" s="93"/>
      <c r="AK1200" s="93"/>
      <c r="AL1200" s="93"/>
      <c r="AM1200" s="93"/>
      <c r="AN1200" s="93"/>
      <c r="AO1200" s="93"/>
      <c r="AP1200" s="93"/>
      <c r="AQ1200" s="93"/>
      <c r="AR1200" s="93"/>
      <c r="AS1200" s="93"/>
      <c r="AT1200" s="93"/>
      <c r="AU1200" s="93"/>
      <c r="AV1200" s="93"/>
      <c r="AW1200" s="93"/>
      <c r="AX1200" s="93"/>
      <c r="AY1200" s="93"/>
      <c r="AZ1200" s="93"/>
      <c r="BA1200" s="93"/>
      <c r="BB1200" s="93"/>
      <c r="BC1200" s="93"/>
      <c r="BD1200" s="93"/>
      <c r="BE1200" s="93"/>
      <c r="BF1200" s="93"/>
      <c r="BG1200" s="93"/>
      <c r="BH1200" s="93"/>
      <c r="BI1200" s="93"/>
      <c r="BJ1200" s="93"/>
      <c r="BK1200" s="93"/>
      <c r="BL1200" s="93"/>
      <c r="BM1200" s="93"/>
      <c r="BN1200" s="93"/>
      <c r="BO1200" s="93"/>
      <c r="BP1200" s="93"/>
      <c r="BQ1200" s="93"/>
      <c r="BR1200" s="93"/>
      <c r="BS1200" s="93"/>
      <c r="BT1200" s="93"/>
      <c r="BU1200" s="93"/>
      <c r="BV1200" s="93"/>
      <c r="BW1200" s="93"/>
      <c r="BX1200" s="93"/>
      <c r="BY1200" s="93"/>
    </row>
    <row r="1201" spans="1:77" s="97" customFormat="1" x14ac:dyDescent="0.2">
      <c r="A1201" s="157"/>
      <c r="X1201" s="93"/>
      <c r="Y1201" s="93"/>
      <c r="Z1201" s="93"/>
      <c r="AA1201" s="93"/>
      <c r="AB1201" s="93"/>
      <c r="AC1201" s="93"/>
      <c r="AD1201" s="93"/>
      <c r="AE1201" s="93"/>
      <c r="AF1201" s="93"/>
      <c r="AG1201" s="93"/>
      <c r="AH1201" s="93"/>
      <c r="AI1201" s="93"/>
      <c r="AJ1201" s="93"/>
      <c r="AK1201" s="93"/>
      <c r="AL1201" s="93"/>
      <c r="AM1201" s="93"/>
      <c r="AN1201" s="93"/>
      <c r="AO1201" s="93"/>
      <c r="AP1201" s="93"/>
      <c r="AQ1201" s="93"/>
      <c r="AR1201" s="93"/>
      <c r="AS1201" s="93"/>
      <c r="AT1201" s="93"/>
      <c r="AU1201" s="93"/>
      <c r="AV1201" s="93"/>
      <c r="AW1201" s="93"/>
      <c r="AX1201" s="93"/>
      <c r="AY1201" s="93"/>
      <c r="AZ1201" s="93"/>
      <c r="BA1201" s="93"/>
      <c r="BB1201" s="93"/>
      <c r="BC1201" s="93"/>
      <c r="BD1201" s="93"/>
      <c r="BE1201" s="93"/>
      <c r="BF1201" s="93"/>
      <c r="BG1201" s="93"/>
      <c r="BH1201" s="93"/>
      <c r="BI1201" s="93"/>
      <c r="BJ1201" s="93"/>
      <c r="BK1201" s="93"/>
      <c r="BL1201" s="93"/>
      <c r="BM1201" s="93"/>
      <c r="BN1201" s="93"/>
      <c r="BO1201" s="93"/>
      <c r="BP1201" s="93"/>
      <c r="BQ1201" s="93"/>
      <c r="BR1201" s="93"/>
      <c r="BS1201" s="93"/>
      <c r="BT1201" s="93"/>
      <c r="BU1201" s="93"/>
      <c r="BV1201" s="93"/>
      <c r="BW1201" s="93"/>
      <c r="BX1201" s="93"/>
      <c r="BY1201" s="93"/>
    </row>
    <row r="1202" spans="1:77" s="97" customFormat="1" x14ac:dyDescent="0.2">
      <c r="A1202" s="157"/>
      <c r="X1202" s="93"/>
      <c r="Y1202" s="93"/>
      <c r="Z1202" s="93"/>
      <c r="AA1202" s="93"/>
      <c r="AB1202" s="93"/>
      <c r="AC1202" s="93"/>
      <c r="AD1202" s="93"/>
      <c r="AE1202" s="93"/>
      <c r="AF1202" s="93"/>
      <c r="AG1202" s="93"/>
      <c r="AH1202" s="93"/>
      <c r="AI1202" s="93"/>
      <c r="AJ1202" s="93"/>
      <c r="AK1202" s="93"/>
      <c r="AL1202" s="93"/>
      <c r="AM1202" s="93"/>
      <c r="AN1202" s="93"/>
      <c r="AO1202" s="93"/>
      <c r="AP1202" s="93"/>
      <c r="AQ1202" s="93"/>
      <c r="AR1202" s="93"/>
      <c r="AS1202" s="93"/>
      <c r="AT1202" s="93"/>
      <c r="AU1202" s="93"/>
      <c r="AV1202" s="93"/>
      <c r="AW1202" s="93"/>
      <c r="AX1202" s="93"/>
      <c r="AY1202" s="93"/>
      <c r="AZ1202" s="93"/>
      <c r="BA1202" s="93"/>
      <c r="BB1202" s="93"/>
      <c r="BC1202" s="93"/>
      <c r="BD1202" s="93"/>
      <c r="BE1202" s="93"/>
      <c r="BF1202" s="93"/>
      <c r="BG1202" s="93"/>
      <c r="BH1202" s="93"/>
      <c r="BI1202" s="93"/>
      <c r="BJ1202" s="93"/>
      <c r="BK1202" s="93"/>
      <c r="BL1202" s="93"/>
      <c r="BM1202" s="93"/>
      <c r="BN1202" s="93"/>
      <c r="BO1202" s="93"/>
      <c r="BP1202" s="93"/>
      <c r="BQ1202" s="93"/>
      <c r="BR1202" s="93"/>
      <c r="BS1202" s="93"/>
      <c r="BT1202" s="93"/>
      <c r="BU1202" s="93"/>
      <c r="BV1202" s="93"/>
      <c r="BW1202" s="93"/>
      <c r="BX1202" s="93"/>
      <c r="BY1202" s="93"/>
    </row>
    <row r="1203" spans="1:77" s="97" customFormat="1" x14ac:dyDescent="0.2">
      <c r="A1203" s="157"/>
      <c r="X1203" s="93"/>
      <c r="Y1203" s="93"/>
      <c r="Z1203" s="93"/>
      <c r="AA1203" s="93"/>
      <c r="AB1203" s="93"/>
      <c r="AC1203" s="93"/>
      <c r="AD1203" s="93"/>
      <c r="AE1203" s="93"/>
      <c r="AF1203" s="93"/>
      <c r="AG1203" s="93"/>
      <c r="AH1203" s="93"/>
      <c r="AI1203" s="93"/>
      <c r="AJ1203" s="93"/>
      <c r="AK1203" s="93"/>
      <c r="AL1203" s="93"/>
      <c r="AM1203" s="93"/>
      <c r="AN1203" s="93"/>
      <c r="AO1203" s="93"/>
      <c r="AP1203" s="93"/>
      <c r="AQ1203" s="93"/>
      <c r="AR1203" s="93"/>
      <c r="AS1203" s="93"/>
      <c r="AT1203" s="93"/>
      <c r="AU1203" s="93"/>
      <c r="AV1203" s="93"/>
      <c r="AW1203" s="93"/>
      <c r="AX1203" s="93"/>
      <c r="AY1203" s="93"/>
      <c r="AZ1203" s="93"/>
      <c r="BA1203" s="93"/>
      <c r="BB1203" s="93"/>
      <c r="BC1203" s="93"/>
      <c r="BD1203" s="93"/>
      <c r="BE1203" s="93"/>
      <c r="BF1203" s="93"/>
      <c r="BG1203" s="93"/>
      <c r="BH1203" s="93"/>
      <c r="BI1203" s="93"/>
      <c r="BJ1203" s="93"/>
      <c r="BK1203" s="93"/>
      <c r="BL1203" s="93"/>
      <c r="BM1203" s="93"/>
      <c r="BN1203" s="93"/>
      <c r="BO1203" s="93"/>
      <c r="BP1203" s="93"/>
      <c r="BQ1203" s="93"/>
      <c r="BR1203" s="93"/>
      <c r="BS1203" s="93"/>
      <c r="BT1203" s="93"/>
      <c r="BU1203" s="93"/>
      <c r="BV1203" s="93"/>
      <c r="BW1203" s="93"/>
      <c r="BX1203" s="93"/>
      <c r="BY1203" s="93"/>
    </row>
    <row r="1204" spans="1:77" s="97" customFormat="1" x14ac:dyDescent="0.2">
      <c r="A1204" s="157"/>
      <c r="X1204" s="93"/>
      <c r="Y1204" s="93"/>
      <c r="Z1204" s="93"/>
      <c r="AA1204" s="93"/>
      <c r="AB1204" s="93"/>
      <c r="AC1204" s="93"/>
      <c r="AD1204" s="93"/>
      <c r="AE1204" s="93"/>
      <c r="AF1204" s="93"/>
      <c r="AG1204" s="93"/>
      <c r="AH1204" s="93"/>
      <c r="AI1204" s="93"/>
      <c r="AJ1204" s="93"/>
      <c r="AK1204" s="93"/>
      <c r="AL1204" s="93"/>
      <c r="AM1204" s="93"/>
      <c r="AN1204" s="93"/>
      <c r="AO1204" s="93"/>
      <c r="AP1204" s="93"/>
      <c r="AQ1204" s="93"/>
      <c r="AR1204" s="93"/>
      <c r="AS1204" s="93"/>
      <c r="AT1204" s="93"/>
      <c r="AU1204" s="93"/>
      <c r="AV1204" s="93"/>
      <c r="AW1204" s="93"/>
      <c r="AX1204" s="93"/>
      <c r="AY1204" s="93"/>
      <c r="AZ1204" s="93"/>
      <c r="BA1204" s="93"/>
      <c r="BB1204" s="93"/>
      <c r="BC1204" s="93"/>
      <c r="BD1204" s="93"/>
      <c r="BE1204" s="93"/>
      <c r="BF1204" s="93"/>
      <c r="BG1204" s="93"/>
      <c r="BH1204" s="93"/>
      <c r="BI1204" s="93"/>
      <c r="BJ1204" s="93"/>
      <c r="BK1204" s="93"/>
      <c r="BL1204" s="93"/>
      <c r="BM1204" s="93"/>
      <c r="BN1204" s="93"/>
      <c r="BO1204" s="93"/>
      <c r="BP1204" s="93"/>
      <c r="BQ1204" s="93"/>
      <c r="BR1204" s="93"/>
      <c r="BS1204" s="93"/>
      <c r="BT1204" s="93"/>
      <c r="BU1204" s="93"/>
      <c r="BV1204" s="93"/>
      <c r="BW1204" s="93"/>
      <c r="BX1204" s="93"/>
      <c r="BY1204" s="93"/>
    </row>
    <row r="1205" spans="1:77" s="97" customFormat="1" x14ac:dyDescent="0.2">
      <c r="A1205" s="157"/>
      <c r="X1205" s="93"/>
      <c r="Y1205" s="93"/>
      <c r="Z1205" s="93"/>
      <c r="AA1205" s="93"/>
      <c r="AB1205" s="93"/>
      <c r="AC1205" s="93"/>
      <c r="AD1205" s="93"/>
      <c r="AE1205" s="93"/>
      <c r="AF1205" s="93"/>
      <c r="AG1205" s="93"/>
      <c r="AH1205" s="93"/>
      <c r="AI1205" s="93"/>
      <c r="AJ1205" s="93"/>
      <c r="AK1205" s="93"/>
      <c r="AL1205" s="93"/>
      <c r="AM1205" s="93"/>
      <c r="AN1205" s="93"/>
      <c r="AO1205" s="93"/>
      <c r="AP1205" s="93"/>
      <c r="AQ1205" s="93"/>
      <c r="AR1205" s="93"/>
      <c r="AS1205" s="93"/>
      <c r="AT1205" s="93"/>
      <c r="AU1205" s="93"/>
      <c r="AV1205" s="93"/>
      <c r="AW1205" s="93"/>
      <c r="AX1205" s="93"/>
      <c r="AY1205" s="93"/>
      <c r="AZ1205" s="93"/>
      <c r="BA1205" s="93"/>
      <c r="BB1205" s="93"/>
      <c r="BC1205" s="93"/>
      <c r="BD1205" s="93"/>
      <c r="BE1205" s="93"/>
      <c r="BF1205" s="93"/>
      <c r="BG1205" s="93"/>
      <c r="BH1205" s="93"/>
      <c r="BI1205" s="93"/>
      <c r="BJ1205" s="93"/>
      <c r="BK1205" s="93"/>
      <c r="BL1205" s="93"/>
      <c r="BM1205" s="93"/>
      <c r="BN1205" s="93"/>
      <c r="BO1205" s="93"/>
      <c r="BP1205" s="93"/>
      <c r="BQ1205" s="93"/>
      <c r="BR1205" s="93"/>
      <c r="BS1205" s="93"/>
      <c r="BT1205" s="93"/>
      <c r="BU1205" s="93"/>
      <c r="BV1205" s="93"/>
      <c r="BW1205" s="93"/>
      <c r="BX1205" s="93"/>
      <c r="BY1205" s="93"/>
    </row>
    <row r="1206" spans="1:77" s="97" customFormat="1" x14ac:dyDescent="0.2">
      <c r="A1206" s="157"/>
      <c r="X1206" s="93"/>
      <c r="Y1206" s="93"/>
      <c r="Z1206" s="93"/>
      <c r="AA1206" s="93"/>
      <c r="AB1206" s="93"/>
      <c r="AC1206" s="93"/>
      <c r="AD1206" s="93"/>
      <c r="AE1206" s="93"/>
      <c r="AF1206" s="93"/>
      <c r="AG1206" s="93"/>
      <c r="AH1206" s="93"/>
      <c r="AI1206" s="93"/>
      <c r="AJ1206" s="93"/>
      <c r="AK1206" s="93"/>
      <c r="AL1206" s="93"/>
      <c r="AM1206" s="93"/>
      <c r="AN1206" s="93"/>
      <c r="AO1206" s="93"/>
      <c r="AP1206" s="93"/>
      <c r="AQ1206" s="93"/>
      <c r="AR1206" s="93"/>
      <c r="AS1206" s="93"/>
      <c r="AT1206" s="93"/>
      <c r="AU1206" s="93"/>
      <c r="AV1206" s="93"/>
      <c r="AW1206" s="93"/>
      <c r="AX1206" s="93"/>
      <c r="AY1206" s="93"/>
      <c r="AZ1206" s="93"/>
      <c r="BA1206" s="93"/>
      <c r="BB1206" s="93"/>
      <c r="BC1206" s="93"/>
      <c r="BD1206" s="93"/>
      <c r="BE1206" s="93"/>
      <c r="BF1206" s="93"/>
      <c r="BG1206" s="93"/>
      <c r="BH1206" s="93"/>
      <c r="BI1206" s="93"/>
      <c r="BJ1206" s="93"/>
      <c r="BK1206" s="93"/>
      <c r="BL1206" s="93"/>
      <c r="BM1206" s="93"/>
      <c r="BN1206" s="93"/>
      <c r="BO1206" s="93"/>
      <c r="BP1206" s="93"/>
      <c r="BQ1206" s="93"/>
      <c r="BR1206" s="93"/>
      <c r="BS1206" s="93"/>
      <c r="BT1206" s="93"/>
      <c r="BU1206" s="93"/>
      <c r="BV1206" s="93"/>
      <c r="BW1206" s="93"/>
      <c r="BX1206" s="93"/>
      <c r="BY1206" s="93"/>
    </row>
    <row r="1207" spans="1:77" s="97" customFormat="1" x14ac:dyDescent="0.2">
      <c r="A1207" s="157"/>
      <c r="X1207" s="93"/>
      <c r="Y1207" s="93"/>
      <c r="Z1207" s="93"/>
      <c r="AA1207" s="93"/>
      <c r="AB1207" s="93"/>
      <c r="AC1207" s="93"/>
      <c r="AD1207" s="93"/>
      <c r="AE1207" s="93"/>
      <c r="AF1207" s="93"/>
      <c r="AG1207" s="93"/>
      <c r="AH1207" s="93"/>
      <c r="AI1207" s="93"/>
      <c r="AJ1207" s="93"/>
      <c r="AK1207" s="93"/>
      <c r="AL1207" s="93"/>
      <c r="AM1207" s="93"/>
      <c r="AN1207" s="93"/>
      <c r="AO1207" s="93"/>
      <c r="AP1207" s="93"/>
      <c r="AQ1207" s="93"/>
      <c r="AR1207" s="93"/>
      <c r="AS1207" s="93"/>
      <c r="AT1207" s="93"/>
      <c r="AU1207" s="93"/>
      <c r="AV1207" s="93"/>
      <c r="AW1207" s="93"/>
      <c r="AX1207" s="93"/>
      <c r="AY1207" s="93"/>
      <c r="AZ1207" s="93"/>
      <c r="BA1207" s="93"/>
      <c r="BB1207" s="93"/>
      <c r="BC1207" s="93"/>
      <c r="BD1207" s="93"/>
      <c r="BE1207" s="93"/>
      <c r="BF1207" s="93"/>
      <c r="BG1207" s="93"/>
      <c r="BH1207" s="93"/>
      <c r="BI1207" s="93"/>
      <c r="BJ1207" s="93"/>
      <c r="BK1207" s="93"/>
      <c r="BL1207" s="93"/>
      <c r="BM1207" s="93"/>
      <c r="BN1207" s="93"/>
      <c r="BO1207" s="93"/>
      <c r="BP1207" s="93"/>
      <c r="BQ1207" s="93"/>
      <c r="BR1207" s="93"/>
      <c r="BS1207" s="93"/>
      <c r="BT1207" s="93"/>
      <c r="BU1207" s="93"/>
      <c r="BV1207" s="93"/>
      <c r="BW1207" s="93"/>
      <c r="BX1207" s="93"/>
      <c r="BY1207" s="93"/>
    </row>
    <row r="1208" spans="1:77" s="97" customFormat="1" x14ac:dyDescent="0.2">
      <c r="A1208" s="157"/>
      <c r="X1208" s="93"/>
      <c r="Y1208" s="93"/>
      <c r="Z1208" s="93"/>
      <c r="AA1208" s="93"/>
      <c r="AB1208" s="93"/>
      <c r="AC1208" s="93"/>
      <c r="AD1208" s="93"/>
      <c r="AE1208" s="93"/>
      <c r="AF1208" s="93"/>
      <c r="AG1208" s="93"/>
      <c r="AH1208" s="93"/>
      <c r="AI1208" s="93"/>
      <c r="AJ1208" s="93"/>
      <c r="AK1208" s="93"/>
      <c r="AL1208" s="93"/>
      <c r="AM1208" s="93"/>
      <c r="AN1208" s="93"/>
      <c r="AO1208" s="93"/>
      <c r="AP1208" s="93"/>
      <c r="AQ1208" s="93"/>
      <c r="AR1208" s="93"/>
      <c r="AS1208" s="93"/>
      <c r="AT1208" s="93"/>
      <c r="AU1208" s="93"/>
      <c r="AV1208" s="93"/>
      <c r="AW1208" s="93"/>
      <c r="AX1208" s="93"/>
      <c r="AY1208" s="93"/>
      <c r="AZ1208" s="93"/>
      <c r="BA1208" s="93"/>
      <c r="BB1208" s="93"/>
      <c r="BC1208" s="93"/>
      <c r="BD1208" s="93"/>
      <c r="BE1208" s="93"/>
      <c r="BF1208" s="93"/>
      <c r="BG1208" s="93"/>
      <c r="BH1208" s="93"/>
      <c r="BI1208" s="93"/>
      <c r="BJ1208" s="93"/>
      <c r="BK1208" s="93"/>
      <c r="BL1208" s="93"/>
      <c r="BM1208" s="93"/>
      <c r="BN1208" s="93"/>
      <c r="BO1208" s="93"/>
      <c r="BP1208" s="93"/>
      <c r="BQ1208" s="93"/>
      <c r="BR1208" s="93"/>
      <c r="BS1208" s="93"/>
      <c r="BT1208" s="93"/>
      <c r="BU1208" s="93"/>
      <c r="BV1208" s="93"/>
      <c r="BW1208" s="93"/>
      <c r="BX1208" s="93"/>
      <c r="BY1208" s="93"/>
    </row>
    <row r="1209" spans="1:77" s="97" customFormat="1" x14ac:dyDescent="0.2">
      <c r="A1209" s="157"/>
      <c r="X1209" s="93"/>
      <c r="Y1209" s="93"/>
      <c r="Z1209" s="93"/>
      <c r="AA1209" s="93"/>
      <c r="AB1209" s="93"/>
      <c r="AC1209" s="93"/>
      <c r="AD1209" s="93"/>
      <c r="AE1209" s="93"/>
      <c r="AF1209" s="93"/>
      <c r="AG1209" s="93"/>
      <c r="AH1209" s="93"/>
      <c r="AI1209" s="93"/>
      <c r="AJ1209" s="93"/>
      <c r="AK1209" s="93"/>
      <c r="AL1209" s="93"/>
      <c r="AM1209" s="93"/>
      <c r="AN1209" s="93"/>
      <c r="AO1209" s="93"/>
      <c r="AP1209" s="93"/>
      <c r="AQ1209" s="93"/>
      <c r="AR1209" s="93"/>
      <c r="AS1209" s="93"/>
      <c r="AT1209" s="93"/>
      <c r="AU1209" s="93"/>
      <c r="AV1209" s="93"/>
      <c r="AW1209" s="93"/>
      <c r="AX1209" s="93"/>
      <c r="AY1209" s="93"/>
      <c r="AZ1209" s="93"/>
      <c r="BA1209" s="93"/>
      <c r="BB1209" s="93"/>
      <c r="BC1209" s="93"/>
      <c r="BD1209" s="93"/>
      <c r="BE1209" s="93"/>
      <c r="BF1209" s="93"/>
      <c r="BG1209" s="93"/>
      <c r="BH1209" s="93"/>
      <c r="BI1209" s="93"/>
      <c r="BJ1209" s="93"/>
      <c r="BK1209" s="93"/>
      <c r="BL1209" s="93"/>
      <c r="BM1209" s="93"/>
      <c r="BN1209" s="93"/>
      <c r="BO1209" s="93"/>
      <c r="BP1209" s="93"/>
      <c r="BQ1209" s="93"/>
      <c r="BR1209" s="93"/>
      <c r="BS1209" s="93"/>
      <c r="BT1209" s="93"/>
      <c r="BU1209" s="93"/>
      <c r="BV1209" s="93"/>
      <c r="BW1209" s="93"/>
      <c r="BX1209" s="93"/>
      <c r="BY1209" s="93"/>
    </row>
    <row r="1210" spans="1:77" s="97" customFormat="1" x14ac:dyDescent="0.2">
      <c r="A1210" s="157"/>
      <c r="X1210" s="93"/>
      <c r="Y1210" s="93"/>
      <c r="Z1210" s="93"/>
      <c r="AA1210" s="93"/>
      <c r="AB1210" s="93"/>
      <c r="AC1210" s="93"/>
      <c r="AD1210" s="93"/>
      <c r="AE1210" s="93"/>
      <c r="AF1210" s="93"/>
      <c r="AG1210" s="93"/>
      <c r="AH1210" s="93"/>
      <c r="AI1210" s="93"/>
      <c r="AJ1210" s="93"/>
      <c r="AK1210" s="93"/>
      <c r="AL1210" s="93"/>
      <c r="AM1210" s="93"/>
      <c r="AN1210" s="93"/>
      <c r="AO1210" s="93"/>
      <c r="AP1210" s="93"/>
      <c r="AQ1210" s="93"/>
      <c r="AR1210" s="93"/>
      <c r="AS1210" s="93"/>
      <c r="AT1210" s="93"/>
      <c r="AU1210" s="93"/>
      <c r="AV1210" s="93"/>
      <c r="AW1210" s="93"/>
      <c r="AX1210" s="93"/>
      <c r="AY1210" s="93"/>
      <c r="AZ1210" s="93"/>
      <c r="BA1210" s="93"/>
      <c r="BB1210" s="93"/>
      <c r="BC1210" s="93"/>
      <c r="BD1210" s="93"/>
      <c r="BE1210" s="93"/>
      <c r="BF1210" s="93"/>
      <c r="BG1210" s="93"/>
      <c r="BH1210" s="93"/>
      <c r="BI1210" s="93"/>
      <c r="BJ1210" s="93"/>
      <c r="BK1210" s="93"/>
      <c r="BL1210" s="93"/>
      <c r="BM1210" s="93"/>
      <c r="BN1210" s="93"/>
      <c r="BO1210" s="93"/>
      <c r="BP1210" s="93"/>
      <c r="BQ1210" s="93"/>
      <c r="BR1210" s="93"/>
      <c r="BS1210" s="93"/>
      <c r="BT1210" s="93"/>
      <c r="BU1210" s="93"/>
      <c r="BV1210" s="93"/>
      <c r="BW1210" s="93"/>
      <c r="BX1210" s="93"/>
      <c r="BY1210" s="93"/>
    </row>
    <row r="1211" spans="1:77" s="97" customFormat="1" x14ac:dyDescent="0.2">
      <c r="A1211" s="157"/>
      <c r="X1211" s="93"/>
      <c r="Y1211" s="93"/>
      <c r="Z1211" s="93"/>
      <c r="AA1211" s="93"/>
      <c r="AB1211" s="93"/>
      <c r="AC1211" s="93"/>
      <c r="AD1211" s="93"/>
      <c r="AE1211" s="93"/>
      <c r="AF1211" s="93"/>
      <c r="AG1211" s="93"/>
      <c r="AH1211" s="93"/>
      <c r="AI1211" s="93"/>
      <c r="AJ1211" s="93"/>
      <c r="AK1211" s="93"/>
      <c r="AL1211" s="93"/>
      <c r="AM1211" s="93"/>
      <c r="AN1211" s="93"/>
      <c r="AO1211" s="93"/>
      <c r="AP1211" s="93"/>
      <c r="AQ1211" s="93"/>
      <c r="AR1211" s="93"/>
      <c r="AS1211" s="93"/>
      <c r="AT1211" s="93"/>
      <c r="AU1211" s="93"/>
      <c r="AV1211" s="93"/>
      <c r="AW1211" s="93"/>
      <c r="AX1211" s="93"/>
      <c r="AY1211" s="93"/>
      <c r="AZ1211" s="93"/>
      <c r="BA1211" s="93"/>
      <c r="BB1211" s="93"/>
      <c r="BC1211" s="93"/>
      <c r="BD1211" s="93"/>
      <c r="BE1211" s="93"/>
      <c r="BF1211" s="93"/>
      <c r="BG1211" s="93"/>
      <c r="BH1211" s="93"/>
      <c r="BI1211" s="93"/>
      <c r="BJ1211" s="93"/>
      <c r="BK1211" s="93"/>
      <c r="BL1211" s="93"/>
      <c r="BM1211" s="93"/>
      <c r="BN1211" s="93"/>
      <c r="BO1211" s="93"/>
      <c r="BP1211" s="93"/>
      <c r="BQ1211" s="93"/>
      <c r="BR1211" s="93"/>
      <c r="BS1211" s="93"/>
      <c r="BT1211" s="93"/>
      <c r="BU1211" s="93"/>
      <c r="BV1211" s="93"/>
      <c r="BW1211" s="93"/>
      <c r="BX1211" s="93"/>
      <c r="BY1211" s="93"/>
    </row>
    <row r="1212" spans="1:77" s="97" customFormat="1" x14ac:dyDescent="0.2">
      <c r="A1212" s="157"/>
      <c r="X1212" s="93"/>
      <c r="Y1212" s="93"/>
      <c r="Z1212" s="93"/>
      <c r="AA1212" s="93"/>
      <c r="AB1212" s="93"/>
      <c r="AC1212" s="93"/>
      <c r="AD1212" s="93"/>
      <c r="AE1212" s="93"/>
      <c r="AF1212" s="93"/>
      <c r="AG1212" s="93"/>
      <c r="AH1212" s="93"/>
      <c r="AI1212" s="93"/>
      <c r="AJ1212" s="93"/>
      <c r="AK1212" s="93"/>
      <c r="AL1212" s="93"/>
      <c r="AM1212" s="93"/>
      <c r="AN1212" s="93"/>
      <c r="AO1212" s="93"/>
      <c r="AP1212" s="93"/>
      <c r="AQ1212" s="93"/>
      <c r="AR1212" s="93"/>
      <c r="AS1212" s="93"/>
      <c r="AT1212" s="93"/>
      <c r="AU1212" s="93"/>
      <c r="AV1212" s="93"/>
      <c r="AW1212" s="93"/>
      <c r="AX1212" s="93"/>
      <c r="AY1212" s="93"/>
      <c r="AZ1212" s="93"/>
      <c r="BA1212" s="93"/>
      <c r="BB1212" s="93"/>
      <c r="BC1212" s="93"/>
      <c r="BD1212" s="93"/>
      <c r="BE1212" s="93"/>
      <c r="BF1212" s="93"/>
      <c r="BG1212" s="93"/>
      <c r="BH1212" s="93"/>
      <c r="BI1212" s="93"/>
      <c r="BJ1212" s="93"/>
      <c r="BK1212" s="93"/>
      <c r="BL1212" s="93"/>
      <c r="BM1212" s="93"/>
      <c r="BN1212" s="93"/>
      <c r="BO1212" s="93"/>
      <c r="BP1212" s="93"/>
      <c r="BQ1212" s="93"/>
      <c r="BR1212" s="93"/>
      <c r="BS1212" s="93"/>
      <c r="BT1212" s="93"/>
      <c r="BU1212" s="93"/>
      <c r="BV1212" s="93"/>
      <c r="BW1212" s="93"/>
      <c r="BX1212" s="93"/>
      <c r="BY1212" s="93"/>
    </row>
    <row r="1213" spans="1:77" s="97" customFormat="1" x14ac:dyDescent="0.2">
      <c r="A1213" s="157"/>
      <c r="X1213" s="93"/>
      <c r="Y1213" s="93"/>
      <c r="Z1213" s="93"/>
      <c r="AA1213" s="93"/>
      <c r="AB1213" s="93"/>
      <c r="AC1213" s="93"/>
      <c r="AD1213" s="93"/>
      <c r="AE1213" s="93"/>
      <c r="AF1213" s="93"/>
      <c r="AG1213" s="93"/>
      <c r="AH1213" s="93"/>
      <c r="AI1213" s="93"/>
      <c r="AJ1213" s="93"/>
      <c r="AK1213" s="93"/>
      <c r="AL1213" s="93"/>
      <c r="AM1213" s="93"/>
      <c r="AN1213" s="93"/>
      <c r="AO1213" s="93"/>
      <c r="AP1213" s="93"/>
      <c r="AQ1213" s="93"/>
      <c r="AR1213" s="93"/>
      <c r="AS1213" s="93"/>
      <c r="AT1213" s="93"/>
      <c r="AU1213" s="93"/>
      <c r="AV1213" s="93"/>
      <c r="AW1213" s="93"/>
      <c r="AX1213" s="93"/>
      <c r="AY1213" s="93"/>
      <c r="AZ1213" s="93"/>
      <c r="BA1213" s="93"/>
      <c r="BB1213" s="93"/>
      <c r="BC1213" s="93"/>
      <c r="BD1213" s="93"/>
      <c r="BE1213" s="93"/>
      <c r="BF1213" s="93"/>
      <c r="BG1213" s="93"/>
      <c r="BH1213" s="93"/>
      <c r="BI1213" s="93"/>
      <c r="BJ1213" s="93"/>
      <c r="BK1213" s="93"/>
      <c r="BL1213" s="93"/>
      <c r="BM1213" s="93"/>
      <c r="BN1213" s="93"/>
      <c r="BO1213" s="93"/>
      <c r="BP1213" s="93"/>
      <c r="BQ1213" s="93"/>
      <c r="BR1213" s="93"/>
      <c r="BS1213" s="93"/>
      <c r="BT1213" s="93"/>
      <c r="BU1213" s="93"/>
      <c r="BV1213" s="93"/>
      <c r="BW1213" s="93"/>
      <c r="BX1213" s="93"/>
      <c r="BY1213" s="93"/>
    </row>
    <row r="1214" spans="1:77" s="97" customFormat="1" x14ac:dyDescent="0.2">
      <c r="A1214" s="157"/>
      <c r="X1214" s="93"/>
      <c r="Y1214" s="93"/>
      <c r="Z1214" s="93"/>
      <c r="AA1214" s="93"/>
      <c r="AB1214" s="93"/>
      <c r="AC1214" s="93"/>
      <c r="AD1214" s="93"/>
      <c r="AE1214" s="93"/>
      <c r="AF1214" s="93"/>
      <c r="AG1214" s="93"/>
      <c r="AH1214" s="93"/>
      <c r="AI1214" s="93"/>
      <c r="AJ1214" s="93"/>
      <c r="AK1214" s="93"/>
      <c r="AL1214" s="93"/>
      <c r="AM1214" s="93"/>
      <c r="AN1214" s="93"/>
      <c r="AO1214" s="93"/>
      <c r="AP1214" s="93"/>
      <c r="AQ1214" s="93"/>
      <c r="AR1214" s="93"/>
      <c r="AS1214" s="93"/>
      <c r="AT1214" s="93"/>
      <c r="AU1214" s="93"/>
      <c r="AV1214" s="93"/>
      <c r="AW1214" s="93"/>
      <c r="AX1214" s="93"/>
      <c r="AY1214" s="93"/>
      <c r="AZ1214" s="93"/>
      <c r="BA1214" s="93"/>
      <c r="BB1214" s="93"/>
      <c r="BC1214" s="93"/>
      <c r="BD1214" s="93"/>
      <c r="BE1214" s="93"/>
      <c r="BF1214" s="93"/>
      <c r="BG1214" s="93"/>
      <c r="BH1214" s="93"/>
      <c r="BI1214" s="93"/>
      <c r="BJ1214" s="93"/>
      <c r="BK1214" s="93"/>
      <c r="BL1214" s="93"/>
      <c r="BM1214" s="93"/>
      <c r="BN1214" s="93"/>
      <c r="BO1214" s="93"/>
      <c r="BP1214" s="93"/>
      <c r="BQ1214" s="93"/>
      <c r="BR1214" s="93"/>
      <c r="BS1214" s="93"/>
      <c r="BT1214" s="93"/>
      <c r="BU1214" s="93"/>
      <c r="BV1214" s="93"/>
      <c r="BW1214" s="93"/>
      <c r="BX1214" s="93"/>
      <c r="BY1214" s="93"/>
    </row>
    <row r="1215" spans="1:77" s="97" customFormat="1" x14ac:dyDescent="0.2">
      <c r="A1215" s="157"/>
      <c r="X1215" s="93"/>
      <c r="Y1215" s="93"/>
      <c r="Z1215" s="93"/>
      <c r="AA1215" s="93"/>
      <c r="AB1215" s="93"/>
      <c r="AC1215" s="93"/>
      <c r="AD1215" s="93"/>
      <c r="AE1215" s="93"/>
      <c r="AF1215" s="93"/>
      <c r="AG1215" s="93"/>
      <c r="AH1215" s="93"/>
      <c r="AI1215" s="93"/>
      <c r="AJ1215" s="93"/>
      <c r="AK1215" s="93"/>
      <c r="AL1215" s="93"/>
      <c r="AM1215" s="93"/>
      <c r="AN1215" s="93"/>
      <c r="AO1215" s="93"/>
      <c r="AP1215" s="93"/>
      <c r="AQ1215" s="93"/>
      <c r="AR1215" s="93"/>
      <c r="AS1215" s="93"/>
      <c r="AT1215" s="93"/>
      <c r="AU1215" s="93"/>
      <c r="AV1215" s="93"/>
      <c r="AW1215" s="93"/>
      <c r="AX1215" s="93"/>
      <c r="AY1215" s="93"/>
      <c r="AZ1215" s="93"/>
      <c r="BA1215" s="93"/>
      <c r="BB1215" s="93"/>
      <c r="BC1215" s="93"/>
      <c r="BD1215" s="93"/>
      <c r="BE1215" s="93"/>
      <c r="BF1215" s="93"/>
      <c r="BG1215" s="93"/>
      <c r="BH1215" s="93"/>
      <c r="BI1215" s="93"/>
      <c r="BJ1215" s="93"/>
      <c r="BK1215" s="93"/>
      <c r="BL1215" s="93"/>
      <c r="BM1215" s="93"/>
      <c r="BN1215" s="93"/>
      <c r="BO1215" s="93"/>
      <c r="BP1215" s="93"/>
      <c r="BQ1215" s="93"/>
      <c r="BR1215" s="93"/>
      <c r="BS1215" s="93"/>
      <c r="BT1215" s="93"/>
      <c r="BU1215" s="93"/>
      <c r="BV1215" s="93"/>
      <c r="BW1215" s="93"/>
      <c r="BX1215" s="93"/>
      <c r="BY1215" s="93"/>
    </row>
    <row r="1216" spans="1:77" s="97" customFormat="1" x14ac:dyDescent="0.2">
      <c r="A1216" s="157"/>
      <c r="X1216" s="93"/>
      <c r="Y1216" s="93"/>
      <c r="Z1216" s="93"/>
      <c r="AA1216" s="93"/>
      <c r="AB1216" s="93"/>
      <c r="AC1216" s="93"/>
      <c r="AD1216" s="93"/>
      <c r="AE1216" s="93"/>
      <c r="AF1216" s="93"/>
      <c r="AG1216" s="93"/>
      <c r="AH1216" s="93"/>
      <c r="AI1216" s="93"/>
      <c r="AJ1216" s="93"/>
      <c r="AK1216" s="93"/>
      <c r="AL1216" s="93"/>
      <c r="AM1216" s="93"/>
      <c r="AN1216" s="93"/>
      <c r="AO1216" s="93"/>
      <c r="AP1216" s="93"/>
      <c r="AQ1216" s="93"/>
      <c r="AR1216" s="93"/>
      <c r="AS1216" s="93"/>
      <c r="AT1216" s="93"/>
      <c r="AU1216" s="93"/>
      <c r="AV1216" s="93"/>
      <c r="AW1216" s="93"/>
      <c r="AX1216" s="93"/>
      <c r="AY1216" s="93"/>
      <c r="AZ1216" s="93"/>
      <c r="BA1216" s="93"/>
      <c r="BB1216" s="93"/>
      <c r="BC1216" s="93"/>
      <c r="BD1216" s="93"/>
      <c r="BE1216" s="93"/>
      <c r="BF1216" s="93"/>
      <c r="BG1216" s="93"/>
      <c r="BH1216" s="93"/>
      <c r="BI1216" s="93"/>
      <c r="BJ1216" s="93"/>
      <c r="BK1216" s="93"/>
      <c r="BL1216" s="93"/>
      <c r="BM1216" s="93"/>
      <c r="BN1216" s="93"/>
      <c r="BO1216" s="93"/>
      <c r="BP1216" s="93"/>
      <c r="BQ1216" s="93"/>
      <c r="BR1216" s="93"/>
      <c r="BS1216" s="93"/>
      <c r="BT1216" s="93"/>
      <c r="BU1216" s="93"/>
      <c r="BV1216" s="93"/>
      <c r="BW1216" s="93"/>
      <c r="BX1216" s="93"/>
      <c r="BY1216" s="93"/>
    </row>
    <row r="1217" spans="1:77" s="97" customFormat="1" x14ac:dyDescent="0.2">
      <c r="A1217" s="157"/>
      <c r="X1217" s="93"/>
      <c r="Y1217" s="93"/>
      <c r="Z1217" s="93"/>
      <c r="AA1217" s="93"/>
      <c r="AB1217" s="93"/>
      <c r="AC1217" s="93"/>
      <c r="AD1217" s="93"/>
      <c r="AE1217" s="93"/>
      <c r="AF1217" s="93"/>
      <c r="AG1217" s="93"/>
      <c r="AH1217" s="93"/>
      <c r="AI1217" s="93"/>
      <c r="AJ1217" s="93"/>
      <c r="AK1217" s="93"/>
      <c r="AL1217" s="93"/>
      <c r="AM1217" s="93"/>
      <c r="AN1217" s="93"/>
      <c r="AO1217" s="93"/>
      <c r="AP1217" s="93"/>
      <c r="AQ1217" s="93"/>
      <c r="AR1217" s="93"/>
      <c r="AS1217" s="93"/>
      <c r="AT1217" s="93"/>
      <c r="AU1217" s="93"/>
      <c r="AV1217" s="93"/>
      <c r="AW1217" s="93"/>
      <c r="AX1217" s="93"/>
      <c r="AY1217" s="93"/>
      <c r="AZ1217" s="93"/>
      <c r="BA1217" s="93"/>
      <c r="BB1217" s="93"/>
      <c r="BC1217" s="93"/>
      <c r="BD1217" s="93"/>
      <c r="BE1217" s="93"/>
      <c r="BF1217" s="93"/>
      <c r="BG1217" s="93"/>
      <c r="BH1217" s="93"/>
      <c r="BI1217" s="93"/>
      <c r="BJ1217" s="93"/>
      <c r="BK1217" s="93"/>
      <c r="BL1217" s="93"/>
      <c r="BM1217" s="93"/>
      <c r="BN1217" s="93"/>
      <c r="BO1217" s="93"/>
      <c r="BP1217" s="93"/>
      <c r="BQ1217" s="93"/>
      <c r="BR1217" s="93"/>
      <c r="BS1217" s="93"/>
      <c r="BT1217" s="93"/>
      <c r="BU1217" s="93"/>
      <c r="BV1217" s="93"/>
      <c r="BW1217" s="93"/>
      <c r="BX1217" s="93"/>
      <c r="BY1217" s="93"/>
    </row>
    <row r="1218" spans="1:77" s="97" customFormat="1" x14ac:dyDescent="0.2">
      <c r="A1218" s="157"/>
      <c r="X1218" s="93"/>
      <c r="Y1218" s="93"/>
      <c r="Z1218" s="93"/>
      <c r="AA1218" s="93"/>
      <c r="AB1218" s="93"/>
      <c r="AC1218" s="93"/>
      <c r="AD1218" s="93"/>
      <c r="AE1218" s="93"/>
      <c r="AF1218" s="93"/>
      <c r="AG1218" s="93"/>
      <c r="AH1218" s="93"/>
      <c r="AI1218" s="93"/>
      <c r="AJ1218" s="93"/>
      <c r="AK1218" s="93"/>
      <c r="AL1218" s="93"/>
      <c r="AM1218" s="93"/>
      <c r="AN1218" s="93"/>
      <c r="AO1218" s="93"/>
      <c r="AP1218" s="93"/>
      <c r="AQ1218" s="93"/>
      <c r="AR1218" s="93"/>
      <c r="AS1218" s="93"/>
      <c r="AT1218" s="93"/>
      <c r="AU1218" s="93"/>
      <c r="AV1218" s="93"/>
      <c r="AW1218" s="93"/>
      <c r="AX1218" s="93"/>
      <c r="AY1218" s="93"/>
      <c r="AZ1218" s="93"/>
      <c r="BA1218" s="93"/>
      <c r="BB1218" s="93"/>
      <c r="BC1218" s="93"/>
      <c r="BD1218" s="93"/>
      <c r="BE1218" s="93"/>
      <c r="BF1218" s="93"/>
      <c r="BG1218" s="93"/>
      <c r="BH1218" s="93"/>
      <c r="BI1218" s="93"/>
      <c r="BJ1218" s="93"/>
      <c r="BK1218" s="93"/>
      <c r="BL1218" s="93"/>
      <c r="BM1218" s="93"/>
      <c r="BN1218" s="93"/>
      <c r="BO1218" s="93"/>
      <c r="BP1218" s="93"/>
      <c r="BQ1218" s="93"/>
      <c r="BR1218" s="93"/>
      <c r="BS1218" s="93"/>
      <c r="BT1218" s="93"/>
      <c r="BU1218" s="93"/>
      <c r="BV1218" s="93"/>
      <c r="BW1218" s="93"/>
      <c r="BX1218" s="93"/>
      <c r="BY1218" s="93"/>
    </row>
    <row r="1219" spans="1:77" s="97" customFormat="1" x14ac:dyDescent="0.2">
      <c r="A1219" s="157"/>
      <c r="X1219" s="93"/>
      <c r="Y1219" s="93"/>
      <c r="Z1219" s="93"/>
      <c r="AA1219" s="93"/>
      <c r="AB1219" s="93"/>
      <c r="AC1219" s="93"/>
      <c r="AD1219" s="93"/>
      <c r="AE1219" s="93"/>
      <c r="AF1219" s="93"/>
      <c r="AG1219" s="93"/>
      <c r="AH1219" s="93"/>
      <c r="AI1219" s="93"/>
      <c r="AJ1219" s="93"/>
      <c r="AK1219" s="93"/>
      <c r="AL1219" s="93"/>
      <c r="AM1219" s="93"/>
      <c r="AN1219" s="93"/>
      <c r="AO1219" s="93"/>
      <c r="AP1219" s="93"/>
      <c r="AQ1219" s="93"/>
      <c r="AR1219" s="93"/>
      <c r="AS1219" s="93"/>
      <c r="AT1219" s="93"/>
      <c r="AU1219" s="93"/>
      <c r="AV1219" s="93"/>
      <c r="AW1219" s="93"/>
      <c r="AX1219" s="93"/>
      <c r="AY1219" s="93"/>
      <c r="AZ1219" s="93"/>
      <c r="BA1219" s="93"/>
      <c r="BB1219" s="93"/>
      <c r="BC1219" s="93"/>
      <c r="BD1219" s="93"/>
      <c r="BE1219" s="93"/>
      <c r="BF1219" s="93"/>
      <c r="BG1219" s="93"/>
      <c r="BH1219" s="93"/>
      <c r="BI1219" s="93"/>
      <c r="BJ1219" s="93"/>
      <c r="BK1219" s="93"/>
      <c r="BL1219" s="93"/>
      <c r="BM1219" s="93"/>
      <c r="BN1219" s="93"/>
      <c r="BO1219" s="93"/>
      <c r="BP1219" s="93"/>
      <c r="BQ1219" s="93"/>
      <c r="BR1219" s="93"/>
      <c r="BS1219" s="93"/>
      <c r="BT1219" s="93"/>
      <c r="BU1219" s="93"/>
      <c r="BV1219" s="93"/>
      <c r="BW1219" s="93"/>
      <c r="BX1219" s="93"/>
      <c r="BY1219" s="93"/>
    </row>
    <row r="1220" spans="1:77" s="97" customFormat="1" x14ac:dyDescent="0.2">
      <c r="A1220" s="157"/>
      <c r="X1220" s="93"/>
      <c r="Y1220" s="93"/>
      <c r="Z1220" s="93"/>
      <c r="AA1220" s="93"/>
      <c r="AB1220" s="93"/>
      <c r="AC1220" s="93"/>
      <c r="AD1220" s="93"/>
      <c r="AE1220" s="93"/>
      <c r="AF1220" s="93"/>
      <c r="AG1220" s="93"/>
      <c r="AH1220" s="93"/>
      <c r="AI1220" s="93"/>
      <c r="AJ1220" s="93"/>
      <c r="AK1220" s="93"/>
      <c r="AL1220" s="93"/>
      <c r="AM1220" s="93"/>
      <c r="AN1220" s="93"/>
      <c r="AO1220" s="93"/>
      <c r="AP1220" s="93"/>
      <c r="AQ1220" s="93"/>
      <c r="AR1220" s="93"/>
      <c r="AS1220" s="93"/>
      <c r="AT1220" s="93"/>
      <c r="AU1220" s="93"/>
      <c r="AV1220" s="93"/>
      <c r="AW1220" s="93"/>
      <c r="AX1220" s="93"/>
      <c r="AY1220" s="93"/>
      <c r="AZ1220" s="93"/>
      <c r="BA1220" s="93"/>
      <c r="BB1220" s="93"/>
      <c r="BC1220" s="93"/>
      <c r="BD1220" s="93"/>
      <c r="BE1220" s="93"/>
      <c r="BF1220" s="93"/>
      <c r="BG1220" s="93"/>
      <c r="BH1220" s="93"/>
      <c r="BI1220" s="93"/>
      <c r="BJ1220" s="93"/>
      <c r="BK1220" s="93"/>
      <c r="BL1220" s="93"/>
      <c r="BM1220" s="93"/>
      <c r="BN1220" s="93"/>
      <c r="BO1220" s="93"/>
      <c r="BP1220" s="93"/>
      <c r="BQ1220" s="93"/>
      <c r="BR1220" s="93"/>
      <c r="BS1220" s="93"/>
      <c r="BT1220" s="93"/>
      <c r="BU1220" s="93"/>
      <c r="BV1220" s="93"/>
      <c r="BW1220" s="93"/>
      <c r="BX1220" s="93"/>
      <c r="BY1220" s="93"/>
    </row>
    <row r="1221" spans="1:77" s="97" customFormat="1" x14ac:dyDescent="0.2">
      <c r="A1221" s="157"/>
      <c r="X1221" s="93"/>
      <c r="Y1221" s="93"/>
      <c r="Z1221" s="93"/>
      <c r="AA1221" s="93"/>
      <c r="AB1221" s="93"/>
      <c r="AC1221" s="93"/>
      <c r="AD1221" s="93"/>
      <c r="AE1221" s="93"/>
      <c r="AF1221" s="93"/>
      <c r="AG1221" s="93"/>
      <c r="AH1221" s="93"/>
      <c r="AI1221" s="93"/>
      <c r="AJ1221" s="93"/>
      <c r="AK1221" s="93"/>
      <c r="AL1221" s="93"/>
      <c r="AM1221" s="93"/>
      <c r="AN1221" s="93"/>
      <c r="AO1221" s="93"/>
      <c r="AP1221" s="93"/>
      <c r="AQ1221" s="93"/>
      <c r="AR1221" s="93"/>
      <c r="AS1221" s="93"/>
      <c r="AT1221" s="93"/>
      <c r="AU1221" s="93"/>
      <c r="AV1221" s="93"/>
      <c r="AW1221" s="93"/>
      <c r="AX1221" s="93"/>
      <c r="AY1221" s="93"/>
      <c r="AZ1221" s="93"/>
      <c r="BA1221" s="93"/>
      <c r="BB1221" s="93"/>
      <c r="BC1221" s="93"/>
      <c r="BD1221" s="93"/>
      <c r="BE1221" s="93"/>
      <c r="BF1221" s="93"/>
      <c r="BG1221" s="93"/>
      <c r="BH1221" s="93"/>
      <c r="BI1221" s="93"/>
      <c r="BJ1221" s="93"/>
      <c r="BK1221" s="93"/>
      <c r="BL1221" s="93"/>
      <c r="BM1221" s="93"/>
      <c r="BN1221" s="93"/>
      <c r="BO1221" s="93"/>
      <c r="BP1221" s="93"/>
      <c r="BQ1221" s="93"/>
      <c r="BR1221" s="93"/>
      <c r="BS1221" s="93"/>
      <c r="BT1221" s="93"/>
      <c r="BU1221" s="93"/>
      <c r="BV1221" s="93"/>
      <c r="BW1221" s="93"/>
      <c r="BX1221" s="93"/>
      <c r="BY1221" s="93"/>
    </row>
    <row r="1222" spans="1:77" s="97" customFormat="1" x14ac:dyDescent="0.2">
      <c r="A1222" s="157"/>
      <c r="X1222" s="93"/>
      <c r="Y1222" s="93"/>
      <c r="Z1222" s="93"/>
      <c r="AA1222" s="93"/>
      <c r="AB1222" s="93"/>
      <c r="AC1222" s="93"/>
      <c r="AD1222" s="93"/>
      <c r="AE1222" s="93"/>
      <c r="AF1222" s="93"/>
      <c r="AG1222" s="93"/>
      <c r="AH1222" s="93"/>
      <c r="AI1222" s="93"/>
      <c r="AJ1222" s="93"/>
      <c r="AK1222" s="93"/>
      <c r="AL1222" s="93"/>
      <c r="AM1222" s="93"/>
      <c r="AN1222" s="93"/>
      <c r="AO1222" s="93"/>
      <c r="AP1222" s="93"/>
      <c r="AQ1222" s="93"/>
      <c r="AR1222" s="93"/>
      <c r="AS1222" s="93"/>
      <c r="AT1222" s="93"/>
      <c r="AU1222" s="93"/>
      <c r="AV1222" s="93"/>
      <c r="AW1222" s="93"/>
      <c r="AX1222" s="93"/>
      <c r="AY1222" s="93"/>
      <c r="AZ1222" s="93"/>
      <c r="BA1222" s="93"/>
      <c r="BB1222" s="93"/>
      <c r="BC1222" s="93"/>
      <c r="BD1222" s="93"/>
      <c r="BE1222" s="93"/>
      <c r="BF1222" s="93"/>
      <c r="BG1222" s="93"/>
      <c r="BH1222" s="93"/>
      <c r="BI1222" s="93"/>
      <c r="BJ1222" s="93"/>
      <c r="BK1222" s="93"/>
      <c r="BL1222" s="93"/>
      <c r="BM1222" s="93"/>
      <c r="BN1222" s="93"/>
      <c r="BO1222" s="93"/>
      <c r="BP1222" s="93"/>
      <c r="BQ1222" s="93"/>
      <c r="BR1222" s="93"/>
      <c r="BS1222" s="93"/>
      <c r="BT1222" s="93"/>
      <c r="BU1222" s="93"/>
      <c r="BV1222" s="93"/>
      <c r="BW1222" s="93"/>
      <c r="BX1222" s="93"/>
      <c r="BY1222" s="93"/>
    </row>
    <row r="1223" spans="1:77" s="97" customFormat="1" x14ac:dyDescent="0.2">
      <c r="A1223" s="157"/>
      <c r="X1223" s="93"/>
      <c r="Y1223" s="93"/>
      <c r="Z1223" s="93"/>
      <c r="AA1223" s="93"/>
      <c r="AB1223" s="93"/>
      <c r="AC1223" s="93"/>
      <c r="AD1223" s="93"/>
      <c r="AE1223" s="93"/>
      <c r="AF1223" s="93"/>
      <c r="AG1223" s="93"/>
      <c r="AH1223" s="93"/>
      <c r="AI1223" s="93"/>
      <c r="AJ1223" s="93"/>
      <c r="AK1223" s="93"/>
      <c r="AL1223" s="93"/>
      <c r="AM1223" s="93"/>
      <c r="AN1223" s="93"/>
      <c r="AO1223" s="93"/>
      <c r="AP1223" s="93"/>
      <c r="AQ1223" s="93"/>
      <c r="AR1223" s="93"/>
      <c r="AS1223" s="93"/>
      <c r="AT1223" s="93"/>
      <c r="AU1223" s="93"/>
      <c r="AV1223" s="93"/>
      <c r="AW1223" s="93"/>
      <c r="AX1223" s="93"/>
      <c r="AY1223" s="93"/>
      <c r="AZ1223" s="93"/>
      <c r="BA1223" s="93"/>
      <c r="BB1223" s="93"/>
      <c r="BC1223" s="93"/>
      <c r="BD1223" s="93"/>
      <c r="BE1223" s="93"/>
      <c r="BF1223" s="93"/>
      <c r="BG1223" s="93"/>
      <c r="BH1223" s="93"/>
      <c r="BI1223" s="93"/>
      <c r="BJ1223" s="93"/>
      <c r="BK1223" s="93"/>
      <c r="BL1223" s="93"/>
      <c r="BM1223" s="93"/>
      <c r="BN1223" s="93"/>
      <c r="BO1223" s="93"/>
      <c r="BP1223" s="93"/>
      <c r="BQ1223" s="93"/>
      <c r="BR1223" s="93"/>
      <c r="BS1223" s="93"/>
      <c r="BT1223" s="93"/>
      <c r="BU1223" s="93"/>
      <c r="BV1223" s="93"/>
      <c r="BW1223" s="93"/>
      <c r="BX1223" s="93"/>
      <c r="BY1223" s="93"/>
    </row>
    <row r="1224" spans="1:77" s="97" customFormat="1" x14ac:dyDescent="0.2">
      <c r="A1224" s="157"/>
      <c r="X1224" s="93"/>
      <c r="Y1224" s="93"/>
      <c r="Z1224" s="93"/>
      <c r="AA1224" s="93"/>
      <c r="AB1224" s="93"/>
      <c r="AC1224" s="93"/>
      <c r="AD1224" s="93"/>
      <c r="AE1224" s="93"/>
      <c r="AF1224" s="93"/>
      <c r="AG1224" s="93"/>
      <c r="AH1224" s="93"/>
      <c r="AI1224" s="93"/>
      <c r="AJ1224" s="93"/>
      <c r="AK1224" s="93"/>
      <c r="AL1224" s="93"/>
      <c r="AM1224" s="93"/>
      <c r="AN1224" s="93"/>
      <c r="AO1224" s="93"/>
      <c r="AP1224" s="93"/>
      <c r="AQ1224" s="93"/>
      <c r="AR1224" s="93"/>
      <c r="AS1224" s="93"/>
      <c r="AT1224" s="93"/>
      <c r="AU1224" s="93"/>
      <c r="AV1224" s="93"/>
      <c r="AW1224" s="93"/>
      <c r="AX1224" s="93"/>
      <c r="AY1224" s="93"/>
      <c r="AZ1224" s="93"/>
      <c r="BA1224" s="93"/>
      <c r="BB1224" s="93"/>
      <c r="BC1224" s="93"/>
      <c r="BD1224" s="93"/>
      <c r="BE1224" s="93"/>
      <c r="BF1224" s="93"/>
      <c r="BG1224" s="93"/>
      <c r="BH1224" s="93"/>
      <c r="BI1224" s="93"/>
      <c r="BJ1224" s="93"/>
      <c r="BK1224" s="93"/>
      <c r="BL1224" s="93"/>
      <c r="BM1224" s="93"/>
      <c r="BN1224" s="93"/>
      <c r="BO1224" s="93"/>
      <c r="BP1224" s="93"/>
      <c r="BQ1224" s="93"/>
      <c r="BR1224" s="93"/>
      <c r="BS1224" s="93"/>
      <c r="BT1224" s="93"/>
      <c r="BU1224" s="93"/>
      <c r="BV1224" s="93"/>
      <c r="BW1224" s="93"/>
      <c r="BX1224" s="93"/>
      <c r="BY1224" s="93"/>
    </row>
    <row r="1225" spans="1:77" s="97" customFormat="1" x14ac:dyDescent="0.2">
      <c r="A1225" s="157"/>
      <c r="X1225" s="93"/>
      <c r="Y1225" s="93"/>
      <c r="Z1225" s="93"/>
      <c r="AA1225" s="93"/>
      <c r="AB1225" s="93"/>
      <c r="AC1225" s="93"/>
      <c r="AD1225" s="93"/>
      <c r="AE1225" s="93"/>
      <c r="AF1225" s="93"/>
      <c r="AG1225" s="93"/>
      <c r="AH1225" s="93"/>
      <c r="AI1225" s="93"/>
      <c r="AJ1225" s="93"/>
      <c r="AK1225" s="93"/>
      <c r="AL1225" s="93"/>
      <c r="AM1225" s="93"/>
      <c r="AN1225" s="93"/>
      <c r="AO1225" s="93"/>
      <c r="AP1225" s="93"/>
      <c r="AQ1225" s="93"/>
      <c r="AR1225" s="93"/>
      <c r="AS1225" s="93"/>
      <c r="AT1225" s="93"/>
      <c r="AU1225" s="93"/>
      <c r="AV1225" s="93"/>
      <c r="AW1225" s="93"/>
      <c r="AX1225" s="93"/>
      <c r="AY1225" s="93"/>
      <c r="AZ1225" s="93"/>
      <c r="BA1225" s="93"/>
      <c r="BB1225" s="93"/>
      <c r="BC1225" s="93"/>
      <c r="BD1225" s="93"/>
      <c r="BE1225" s="93"/>
      <c r="BF1225" s="93"/>
      <c r="BG1225" s="93"/>
      <c r="BH1225" s="93"/>
      <c r="BI1225" s="93"/>
      <c r="BJ1225" s="93"/>
      <c r="BK1225" s="93"/>
      <c r="BL1225" s="93"/>
      <c r="BM1225" s="93"/>
      <c r="BN1225" s="93"/>
      <c r="BO1225" s="93"/>
      <c r="BP1225" s="93"/>
      <c r="BQ1225" s="93"/>
      <c r="BR1225" s="93"/>
      <c r="BS1225" s="93"/>
      <c r="BT1225" s="93"/>
      <c r="BU1225" s="93"/>
      <c r="BV1225" s="93"/>
      <c r="BW1225" s="93"/>
      <c r="BX1225" s="93"/>
      <c r="BY1225" s="93"/>
    </row>
    <row r="1226" spans="1:77" s="97" customFormat="1" x14ac:dyDescent="0.2">
      <c r="A1226" s="157"/>
      <c r="X1226" s="93"/>
      <c r="Y1226" s="93"/>
      <c r="Z1226" s="93"/>
      <c r="AA1226" s="93"/>
      <c r="AB1226" s="93"/>
      <c r="AC1226" s="93"/>
      <c r="AD1226" s="93"/>
      <c r="AE1226" s="93"/>
      <c r="AF1226" s="93"/>
      <c r="AG1226" s="93"/>
      <c r="AH1226" s="93"/>
      <c r="AI1226" s="93"/>
      <c r="AJ1226" s="93"/>
      <c r="AK1226" s="93"/>
      <c r="AL1226" s="93"/>
      <c r="AM1226" s="93"/>
      <c r="AN1226" s="93"/>
      <c r="AO1226" s="93"/>
      <c r="AP1226" s="93"/>
      <c r="AQ1226" s="93"/>
      <c r="AR1226" s="93"/>
      <c r="AS1226" s="93"/>
      <c r="AT1226" s="93"/>
      <c r="AU1226" s="93"/>
      <c r="AV1226" s="93"/>
      <c r="AW1226" s="93"/>
      <c r="AX1226" s="93"/>
      <c r="AY1226" s="93"/>
      <c r="AZ1226" s="93"/>
      <c r="BA1226" s="93"/>
      <c r="BB1226" s="93"/>
      <c r="BC1226" s="93"/>
      <c r="BD1226" s="93"/>
      <c r="BE1226" s="93"/>
      <c r="BF1226" s="93"/>
      <c r="BG1226" s="93"/>
      <c r="BH1226" s="93"/>
      <c r="BI1226" s="93"/>
      <c r="BJ1226" s="93"/>
      <c r="BK1226" s="93"/>
      <c r="BL1226" s="93"/>
      <c r="BM1226" s="93"/>
      <c r="BN1226" s="93"/>
      <c r="BO1226" s="93"/>
      <c r="BP1226" s="93"/>
      <c r="BQ1226" s="93"/>
      <c r="BR1226" s="93"/>
      <c r="BS1226" s="93"/>
      <c r="BT1226" s="93"/>
      <c r="BU1226" s="93"/>
      <c r="BV1226" s="93"/>
      <c r="BW1226" s="93"/>
      <c r="BX1226" s="93"/>
      <c r="BY1226" s="93"/>
    </row>
    <row r="1227" spans="1:77" s="97" customFormat="1" x14ac:dyDescent="0.2">
      <c r="A1227" s="157"/>
      <c r="X1227" s="93"/>
      <c r="Y1227" s="93"/>
      <c r="Z1227" s="93"/>
      <c r="AA1227" s="93"/>
      <c r="AB1227" s="93"/>
      <c r="AC1227" s="93"/>
      <c r="AD1227" s="93"/>
      <c r="AE1227" s="93"/>
      <c r="AF1227" s="93"/>
      <c r="AG1227" s="93"/>
      <c r="AH1227" s="93"/>
      <c r="AI1227" s="93"/>
      <c r="AJ1227" s="93"/>
      <c r="AK1227" s="93"/>
      <c r="AL1227" s="93"/>
      <c r="AM1227" s="93"/>
      <c r="AN1227" s="93"/>
      <c r="AO1227" s="93"/>
      <c r="AP1227" s="93"/>
      <c r="AQ1227" s="93"/>
      <c r="AR1227" s="93"/>
      <c r="AS1227" s="93"/>
      <c r="AT1227" s="93"/>
      <c r="AU1227" s="93"/>
      <c r="AV1227" s="93"/>
      <c r="AW1227" s="93"/>
      <c r="AX1227" s="93"/>
      <c r="AY1227" s="93"/>
      <c r="AZ1227" s="93"/>
      <c r="BA1227" s="93"/>
      <c r="BB1227" s="93"/>
      <c r="BC1227" s="93"/>
      <c r="BD1227" s="93"/>
      <c r="BE1227" s="93"/>
      <c r="BF1227" s="93"/>
      <c r="BG1227" s="93"/>
      <c r="BH1227" s="93"/>
      <c r="BI1227" s="93"/>
      <c r="BJ1227" s="93"/>
      <c r="BK1227" s="93"/>
      <c r="BL1227" s="93"/>
      <c r="BM1227" s="93"/>
      <c r="BN1227" s="93"/>
      <c r="BO1227" s="93"/>
      <c r="BP1227" s="93"/>
      <c r="BQ1227" s="93"/>
      <c r="BR1227" s="93"/>
      <c r="BS1227" s="93"/>
      <c r="BT1227" s="93"/>
      <c r="BU1227" s="93"/>
      <c r="BV1227" s="93"/>
      <c r="BW1227" s="93"/>
      <c r="BX1227" s="93"/>
      <c r="BY1227" s="93"/>
    </row>
    <row r="1228" spans="1:77" s="97" customFormat="1" x14ac:dyDescent="0.2">
      <c r="A1228" s="157"/>
      <c r="X1228" s="93"/>
      <c r="Y1228" s="93"/>
      <c r="Z1228" s="93"/>
      <c r="AA1228" s="93"/>
      <c r="AB1228" s="93"/>
      <c r="AC1228" s="93"/>
      <c r="AD1228" s="93"/>
      <c r="AE1228" s="93"/>
      <c r="AF1228" s="93"/>
      <c r="AG1228" s="93"/>
      <c r="AH1228" s="93"/>
      <c r="AI1228" s="93"/>
      <c r="AJ1228" s="93"/>
      <c r="AK1228" s="93"/>
      <c r="AL1228" s="93"/>
      <c r="AM1228" s="93"/>
      <c r="AN1228" s="93"/>
      <c r="AO1228" s="93"/>
      <c r="AP1228" s="93"/>
      <c r="AQ1228" s="93"/>
      <c r="AR1228" s="93"/>
      <c r="AS1228" s="93"/>
      <c r="AT1228" s="93"/>
      <c r="AU1228" s="93"/>
      <c r="AV1228" s="93"/>
      <c r="AW1228" s="93"/>
      <c r="AX1228" s="93"/>
      <c r="AY1228" s="93"/>
      <c r="AZ1228" s="93"/>
      <c r="BA1228" s="93"/>
      <c r="BB1228" s="93"/>
      <c r="BC1228" s="93"/>
      <c r="BD1228" s="93"/>
      <c r="BE1228" s="93"/>
      <c r="BF1228" s="93"/>
      <c r="BG1228" s="93"/>
      <c r="BH1228" s="93"/>
      <c r="BI1228" s="93"/>
      <c r="BJ1228" s="93"/>
      <c r="BK1228" s="93"/>
      <c r="BL1228" s="93"/>
      <c r="BM1228" s="93"/>
      <c r="BN1228" s="93"/>
      <c r="BO1228" s="93"/>
      <c r="BP1228" s="93"/>
      <c r="BQ1228" s="93"/>
      <c r="BR1228" s="93"/>
      <c r="BS1228" s="93"/>
      <c r="BT1228" s="93"/>
      <c r="BU1228" s="93"/>
      <c r="BV1228" s="93"/>
      <c r="BW1228" s="93"/>
      <c r="BX1228" s="93"/>
      <c r="BY1228" s="93"/>
    </row>
    <row r="1229" spans="1:77" s="97" customFormat="1" x14ac:dyDescent="0.2">
      <c r="A1229" s="157"/>
      <c r="X1229" s="93"/>
      <c r="Y1229" s="93"/>
      <c r="Z1229" s="93"/>
      <c r="AA1229" s="93"/>
      <c r="AB1229" s="93"/>
      <c r="AC1229" s="93"/>
      <c r="AD1229" s="93"/>
      <c r="AE1229" s="93"/>
      <c r="AF1229" s="93"/>
      <c r="AG1229" s="93"/>
      <c r="AH1229" s="93"/>
      <c r="AI1229" s="93"/>
      <c r="AJ1229" s="93"/>
      <c r="AK1229" s="93"/>
      <c r="AL1229" s="93"/>
      <c r="AM1229" s="93"/>
      <c r="AN1229" s="93"/>
      <c r="AO1229" s="93"/>
      <c r="AP1229" s="93"/>
      <c r="AQ1229" s="93"/>
      <c r="AR1229" s="93"/>
      <c r="AS1229" s="93"/>
      <c r="AT1229" s="93"/>
      <c r="AU1229" s="93"/>
      <c r="AV1229" s="93"/>
      <c r="AW1229" s="93"/>
      <c r="AX1229" s="93"/>
      <c r="AY1229" s="93"/>
      <c r="AZ1229" s="93"/>
      <c r="BA1229" s="93"/>
      <c r="BB1229" s="93"/>
      <c r="BC1229" s="93"/>
      <c r="BD1229" s="93"/>
      <c r="BE1229" s="93"/>
      <c r="BF1229" s="93"/>
      <c r="BG1229" s="93"/>
      <c r="BH1229" s="93"/>
      <c r="BI1229" s="93"/>
      <c r="BJ1229" s="93"/>
      <c r="BK1229" s="93"/>
      <c r="BL1229" s="93"/>
      <c r="BM1229" s="93"/>
      <c r="BN1229" s="93"/>
      <c r="BO1229" s="93"/>
      <c r="BP1229" s="93"/>
      <c r="BQ1229" s="93"/>
      <c r="BR1229" s="93"/>
      <c r="BS1229" s="93"/>
      <c r="BT1229" s="93"/>
      <c r="BU1229" s="93"/>
      <c r="BV1229" s="93"/>
      <c r="BW1229" s="93"/>
      <c r="BX1229" s="93"/>
      <c r="BY1229" s="93"/>
    </row>
    <row r="1230" spans="1:77" s="97" customFormat="1" x14ac:dyDescent="0.2">
      <c r="A1230" s="157"/>
      <c r="X1230" s="93"/>
      <c r="Y1230" s="93"/>
      <c r="Z1230" s="93"/>
      <c r="AA1230" s="93"/>
      <c r="AB1230" s="93"/>
      <c r="AC1230" s="93"/>
      <c r="AD1230" s="93"/>
      <c r="AE1230" s="93"/>
      <c r="AF1230" s="93"/>
      <c r="AG1230" s="93"/>
      <c r="AH1230" s="93"/>
      <c r="AI1230" s="93"/>
      <c r="AJ1230" s="93"/>
      <c r="AK1230" s="93"/>
      <c r="AL1230" s="93"/>
      <c r="AM1230" s="93"/>
      <c r="AN1230" s="93"/>
      <c r="AO1230" s="93"/>
      <c r="AP1230" s="93"/>
      <c r="AQ1230" s="93"/>
      <c r="AR1230" s="93"/>
      <c r="AS1230" s="93"/>
      <c r="AT1230" s="93"/>
      <c r="AU1230" s="93"/>
      <c r="AV1230" s="93"/>
      <c r="AW1230" s="93"/>
      <c r="AX1230" s="93"/>
      <c r="AY1230" s="93"/>
      <c r="AZ1230" s="93"/>
      <c r="BA1230" s="93"/>
      <c r="BB1230" s="93"/>
      <c r="BC1230" s="93"/>
      <c r="BD1230" s="93"/>
      <c r="BE1230" s="93"/>
      <c r="BF1230" s="93"/>
      <c r="BG1230" s="93"/>
      <c r="BH1230" s="93"/>
      <c r="BI1230" s="93"/>
      <c r="BJ1230" s="93"/>
      <c r="BK1230" s="93"/>
      <c r="BL1230" s="93"/>
      <c r="BM1230" s="93"/>
      <c r="BN1230" s="93"/>
      <c r="BO1230" s="93"/>
      <c r="BP1230" s="93"/>
      <c r="BQ1230" s="93"/>
      <c r="BR1230" s="93"/>
      <c r="BS1230" s="93"/>
      <c r="BT1230" s="93"/>
      <c r="BU1230" s="93"/>
      <c r="BV1230" s="93"/>
      <c r="BW1230" s="93"/>
      <c r="BX1230" s="93"/>
      <c r="BY1230" s="93"/>
    </row>
    <row r="1231" spans="1:77" s="97" customFormat="1" x14ac:dyDescent="0.2">
      <c r="A1231" s="157"/>
      <c r="X1231" s="93"/>
      <c r="Y1231" s="93"/>
      <c r="Z1231" s="93"/>
      <c r="AA1231" s="93"/>
      <c r="AB1231" s="93"/>
      <c r="AC1231" s="93"/>
      <c r="AD1231" s="93"/>
      <c r="AE1231" s="93"/>
      <c r="AF1231" s="93"/>
      <c r="AG1231" s="93"/>
      <c r="AH1231" s="93"/>
      <c r="AI1231" s="93"/>
      <c r="AJ1231" s="93"/>
      <c r="AK1231" s="93"/>
      <c r="AL1231" s="93"/>
      <c r="AM1231" s="93"/>
      <c r="AN1231" s="93"/>
      <c r="AO1231" s="93"/>
      <c r="AP1231" s="93"/>
      <c r="AQ1231" s="93"/>
      <c r="AR1231" s="93"/>
      <c r="AS1231" s="93"/>
      <c r="AT1231" s="93"/>
      <c r="AU1231" s="93"/>
      <c r="AV1231" s="93"/>
      <c r="AW1231" s="93"/>
      <c r="AX1231" s="93"/>
      <c r="AY1231" s="93"/>
      <c r="AZ1231" s="93"/>
      <c r="BA1231" s="93"/>
      <c r="BB1231" s="93"/>
      <c r="BC1231" s="93"/>
      <c r="BD1231" s="93"/>
      <c r="BE1231" s="93"/>
      <c r="BF1231" s="93"/>
      <c r="BG1231" s="93"/>
      <c r="BH1231" s="93"/>
      <c r="BI1231" s="93"/>
      <c r="BJ1231" s="93"/>
      <c r="BK1231" s="93"/>
      <c r="BL1231" s="93"/>
      <c r="BM1231" s="93"/>
      <c r="BN1231" s="93"/>
      <c r="BO1231" s="93"/>
      <c r="BP1231" s="93"/>
      <c r="BQ1231" s="93"/>
      <c r="BR1231" s="93"/>
      <c r="BS1231" s="93"/>
      <c r="BT1231" s="93"/>
      <c r="BU1231" s="93"/>
      <c r="BV1231" s="93"/>
      <c r="BW1231" s="93"/>
      <c r="BX1231" s="93"/>
      <c r="BY1231" s="93"/>
    </row>
    <row r="1232" spans="1:77" s="97" customFormat="1" x14ac:dyDescent="0.2">
      <c r="A1232" s="157"/>
      <c r="X1232" s="93"/>
      <c r="Y1232" s="93"/>
      <c r="Z1232" s="93"/>
      <c r="AA1232" s="93"/>
      <c r="AB1232" s="93"/>
      <c r="AC1232" s="93"/>
      <c r="AD1232" s="93"/>
      <c r="AE1232" s="93"/>
      <c r="AF1232" s="93"/>
      <c r="AG1232" s="93"/>
      <c r="AH1232" s="93"/>
      <c r="AI1232" s="93"/>
      <c r="AJ1232" s="93"/>
      <c r="AK1232" s="93"/>
      <c r="AL1232" s="93"/>
      <c r="AM1232" s="93"/>
      <c r="AN1232" s="93"/>
      <c r="AO1232" s="93"/>
      <c r="AP1232" s="93"/>
      <c r="AQ1232" s="93"/>
      <c r="AR1232" s="93"/>
      <c r="AS1232" s="93"/>
      <c r="AT1232" s="93"/>
      <c r="AU1232" s="93"/>
      <c r="AV1232" s="93"/>
      <c r="AW1232" s="93"/>
      <c r="AX1232" s="93"/>
      <c r="AY1232" s="93"/>
      <c r="AZ1232" s="93"/>
      <c r="BA1232" s="93"/>
      <c r="BB1232" s="93"/>
      <c r="BC1232" s="93"/>
      <c r="BD1232" s="93"/>
      <c r="BE1232" s="93"/>
      <c r="BF1232" s="93"/>
      <c r="BG1232" s="93"/>
      <c r="BH1232" s="93"/>
      <c r="BI1232" s="93"/>
      <c r="BJ1232" s="93"/>
      <c r="BK1232" s="93"/>
      <c r="BL1232" s="93"/>
      <c r="BM1232" s="93"/>
      <c r="BN1232" s="93"/>
      <c r="BO1232" s="93"/>
      <c r="BP1232" s="93"/>
      <c r="BQ1232" s="93"/>
      <c r="BR1232" s="93"/>
      <c r="BS1232" s="93"/>
      <c r="BT1232" s="93"/>
      <c r="BU1232" s="93"/>
      <c r="BV1232" s="93"/>
      <c r="BW1232" s="93"/>
      <c r="BX1232" s="93"/>
      <c r="BY1232" s="93"/>
    </row>
    <row r="1233" spans="1:77" s="97" customFormat="1" x14ac:dyDescent="0.2">
      <c r="A1233" s="157"/>
      <c r="X1233" s="93"/>
      <c r="Y1233" s="93"/>
      <c r="Z1233" s="93"/>
      <c r="AA1233" s="93"/>
      <c r="AB1233" s="93"/>
      <c r="AC1233" s="93"/>
      <c r="AD1233" s="93"/>
      <c r="AE1233" s="93"/>
      <c r="AF1233" s="93"/>
      <c r="AG1233" s="93"/>
      <c r="AH1233" s="93"/>
      <c r="AI1233" s="93"/>
      <c r="AJ1233" s="93"/>
      <c r="AK1233" s="93"/>
      <c r="AL1233" s="93"/>
      <c r="AM1233" s="93"/>
      <c r="AN1233" s="93"/>
      <c r="AO1233" s="93"/>
      <c r="AP1233" s="93"/>
      <c r="AQ1233" s="93"/>
      <c r="AR1233" s="93"/>
      <c r="AS1233" s="93"/>
      <c r="AT1233" s="93"/>
      <c r="AU1233" s="93"/>
      <c r="AV1233" s="93"/>
      <c r="AW1233" s="93"/>
      <c r="AX1233" s="93"/>
      <c r="AY1233" s="93"/>
      <c r="AZ1233" s="93"/>
      <c r="BA1233" s="93"/>
      <c r="BB1233" s="93"/>
      <c r="BC1233" s="93"/>
      <c r="BD1233" s="93"/>
      <c r="BE1233" s="93"/>
      <c r="BF1233" s="93"/>
      <c r="BG1233" s="93"/>
      <c r="BH1233" s="93"/>
      <c r="BI1233" s="93"/>
      <c r="BJ1233" s="93"/>
      <c r="BK1233" s="93"/>
      <c r="BL1233" s="93"/>
      <c r="BM1233" s="93"/>
      <c r="BN1233" s="93"/>
      <c r="BO1233" s="93"/>
      <c r="BP1233" s="93"/>
      <c r="BQ1233" s="93"/>
      <c r="BR1233" s="93"/>
      <c r="BS1233" s="93"/>
      <c r="BT1233" s="93"/>
      <c r="BU1233" s="93"/>
      <c r="BV1233" s="93"/>
      <c r="BW1233" s="93"/>
      <c r="BX1233" s="93"/>
      <c r="BY1233" s="93"/>
    </row>
    <row r="1234" spans="1:77" s="97" customFormat="1" x14ac:dyDescent="0.2">
      <c r="A1234" s="157"/>
      <c r="X1234" s="93"/>
      <c r="Y1234" s="93"/>
      <c r="Z1234" s="93"/>
      <c r="AA1234" s="93"/>
      <c r="AB1234" s="93"/>
      <c r="AC1234" s="93"/>
      <c r="AD1234" s="93"/>
      <c r="AE1234" s="93"/>
      <c r="AF1234" s="93"/>
      <c r="AG1234" s="93"/>
      <c r="AH1234" s="93"/>
      <c r="AI1234" s="93"/>
      <c r="AJ1234" s="93"/>
      <c r="AK1234" s="93"/>
      <c r="AL1234" s="93"/>
      <c r="AM1234" s="93"/>
      <c r="AN1234" s="93"/>
      <c r="AO1234" s="93"/>
      <c r="AP1234" s="93"/>
      <c r="AQ1234" s="93"/>
      <c r="AR1234" s="93"/>
      <c r="AS1234" s="93"/>
      <c r="AT1234" s="93"/>
      <c r="AU1234" s="93"/>
      <c r="AV1234" s="93"/>
      <c r="AW1234" s="93"/>
      <c r="AX1234" s="93"/>
      <c r="AY1234" s="93"/>
      <c r="AZ1234" s="93"/>
      <c r="BA1234" s="93"/>
      <c r="BB1234" s="93"/>
      <c r="BC1234" s="93"/>
      <c r="BD1234" s="93"/>
      <c r="BE1234" s="93"/>
      <c r="BF1234" s="93"/>
      <c r="BG1234" s="93"/>
      <c r="BH1234" s="93"/>
      <c r="BI1234" s="93"/>
      <c r="BJ1234" s="93"/>
      <c r="BK1234" s="93"/>
      <c r="BL1234" s="93"/>
      <c r="BM1234" s="93"/>
      <c r="BN1234" s="93"/>
      <c r="BO1234" s="93"/>
      <c r="BP1234" s="93"/>
      <c r="BQ1234" s="93"/>
      <c r="BR1234" s="93"/>
      <c r="BS1234" s="93"/>
      <c r="BT1234" s="93"/>
      <c r="BU1234" s="93"/>
      <c r="BV1234" s="93"/>
      <c r="BW1234" s="93"/>
      <c r="BX1234" s="93"/>
      <c r="BY1234" s="93"/>
    </row>
    <row r="1235" spans="1:77" s="97" customFormat="1" x14ac:dyDescent="0.2">
      <c r="A1235" s="157"/>
      <c r="X1235" s="93"/>
      <c r="Y1235" s="93"/>
      <c r="Z1235" s="93"/>
      <c r="AA1235" s="93"/>
      <c r="AB1235" s="93"/>
      <c r="AC1235" s="93"/>
      <c r="AD1235" s="93"/>
      <c r="AE1235" s="93"/>
      <c r="AF1235" s="93"/>
      <c r="AG1235" s="93"/>
      <c r="AH1235" s="93"/>
      <c r="AI1235" s="93"/>
      <c r="AJ1235" s="93"/>
      <c r="AK1235" s="93"/>
      <c r="AL1235" s="93"/>
      <c r="AM1235" s="93"/>
      <c r="AN1235" s="93"/>
      <c r="AO1235" s="93"/>
      <c r="AP1235" s="93"/>
      <c r="AQ1235" s="93"/>
      <c r="AR1235" s="93"/>
      <c r="AS1235" s="93"/>
      <c r="AT1235" s="93"/>
      <c r="AU1235" s="93"/>
      <c r="AV1235" s="93"/>
      <c r="AW1235" s="93"/>
      <c r="AX1235" s="93"/>
      <c r="AY1235" s="93"/>
      <c r="AZ1235" s="93"/>
      <c r="BA1235" s="93"/>
      <c r="BB1235" s="93"/>
      <c r="BC1235" s="93"/>
      <c r="BD1235" s="93"/>
      <c r="BE1235" s="93"/>
      <c r="BF1235" s="93"/>
      <c r="BG1235" s="93"/>
      <c r="BH1235" s="93"/>
      <c r="BI1235" s="93"/>
      <c r="BJ1235" s="93"/>
      <c r="BK1235" s="93"/>
      <c r="BL1235" s="93"/>
      <c r="BM1235" s="93"/>
      <c r="BN1235" s="93"/>
      <c r="BO1235" s="93"/>
      <c r="BP1235" s="93"/>
      <c r="BQ1235" s="93"/>
      <c r="BR1235" s="93"/>
      <c r="BS1235" s="93"/>
      <c r="BT1235" s="93"/>
      <c r="BU1235" s="93"/>
      <c r="BV1235" s="93"/>
      <c r="BW1235" s="93"/>
      <c r="BX1235" s="93"/>
      <c r="BY1235" s="93"/>
    </row>
    <row r="1236" spans="1:77" s="97" customFormat="1" x14ac:dyDescent="0.2">
      <c r="A1236" s="157"/>
      <c r="X1236" s="93"/>
      <c r="Y1236" s="93"/>
      <c r="Z1236" s="93"/>
      <c r="AA1236" s="93"/>
      <c r="AB1236" s="93"/>
      <c r="AC1236" s="93"/>
      <c r="AD1236" s="93"/>
      <c r="AE1236" s="93"/>
      <c r="AF1236" s="93"/>
      <c r="AG1236" s="93"/>
      <c r="AH1236" s="93"/>
      <c r="AI1236" s="93"/>
      <c r="AJ1236" s="93"/>
      <c r="AK1236" s="93"/>
      <c r="AL1236" s="93"/>
      <c r="AM1236" s="93"/>
      <c r="AN1236" s="93"/>
      <c r="AO1236" s="93"/>
      <c r="AP1236" s="93"/>
      <c r="AQ1236" s="93"/>
      <c r="AR1236" s="93"/>
      <c r="AS1236" s="93"/>
      <c r="AT1236" s="93"/>
      <c r="AU1236" s="93"/>
      <c r="AV1236" s="93"/>
      <c r="AW1236" s="93"/>
      <c r="AX1236" s="93"/>
      <c r="AY1236" s="93"/>
      <c r="AZ1236" s="93"/>
      <c r="BA1236" s="93"/>
      <c r="BB1236" s="93"/>
      <c r="BC1236" s="93"/>
      <c r="BD1236" s="93"/>
      <c r="BE1236" s="93"/>
      <c r="BF1236" s="93"/>
      <c r="BG1236" s="93"/>
      <c r="BH1236" s="93"/>
      <c r="BI1236" s="93"/>
      <c r="BJ1236" s="93"/>
      <c r="BK1236" s="93"/>
      <c r="BL1236" s="93"/>
      <c r="BM1236" s="93"/>
      <c r="BN1236" s="93"/>
      <c r="BO1236" s="93"/>
      <c r="BP1236" s="93"/>
      <c r="BQ1236" s="93"/>
      <c r="BR1236" s="93"/>
      <c r="BS1236" s="93"/>
      <c r="BT1236" s="93"/>
      <c r="BU1236" s="93"/>
      <c r="BV1236" s="93"/>
      <c r="BW1236" s="93"/>
      <c r="BX1236" s="93"/>
      <c r="BY1236" s="93"/>
    </row>
    <row r="1237" spans="1:77" s="97" customFormat="1" x14ac:dyDescent="0.2">
      <c r="A1237" s="157"/>
      <c r="X1237" s="93"/>
      <c r="Y1237" s="93"/>
      <c r="Z1237" s="93"/>
      <c r="AA1237" s="93"/>
      <c r="AB1237" s="93"/>
      <c r="AC1237" s="93"/>
      <c r="AD1237" s="93"/>
      <c r="AE1237" s="93"/>
      <c r="AF1237" s="93"/>
      <c r="AG1237" s="93"/>
      <c r="AH1237" s="93"/>
      <c r="AI1237" s="93"/>
      <c r="AJ1237" s="93"/>
      <c r="AK1237" s="93"/>
      <c r="AL1237" s="93"/>
      <c r="AM1237" s="93"/>
      <c r="AN1237" s="93"/>
      <c r="AO1237" s="93"/>
      <c r="AP1237" s="93"/>
      <c r="AQ1237" s="93"/>
      <c r="AR1237" s="93"/>
      <c r="AS1237" s="93"/>
      <c r="AT1237" s="93"/>
      <c r="AU1237" s="93"/>
      <c r="AV1237" s="93"/>
      <c r="AW1237" s="93"/>
      <c r="AX1237" s="93"/>
      <c r="AY1237" s="93"/>
      <c r="AZ1237" s="93"/>
      <c r="BA1237" s="93"/>
      <c r="BB1237" s="93"/>
      <c r="BC1237" s="93"/>
      <c r="BD1237" s="93"/>
      <c r="BE1237" s="93"/>
      <c r="BF1237" s="93"/>
      <c r="BG1237" s="93"/>
      <c r="BH1237" s="93"/>
      <c r="BI1237" s="93"/>
      <c r="BJ1237" s="93"/>
      <c r="BK1237" s="93"/>
      <c r="BL1237" s="93"/>
      <c r="BM1237" s="93"/>
      <c r="BN1237" s="93"/>
      <c r="BO1237" s="93"/>
      <c r="BP1237" s="93"/>
      <c r="BQ1237" s="93"/>
      <c r="BR1237" s="93"/>
      <c r="BS1237" s="93"/>
      <c r="BT1237" s="93"/>
      <c r="BU1237" s="93"/>
      <c r="BV1237" s="93"/>
      <c r="BW1237" s="93"/>
      <c r="BX1237" s="93"/>
      <c r="BY1237" s="93"/>
    </row>
    <row r="1238" spans="1:77" s="97" customFormat="1" x14ac:dyDescent="0.2">
      <c r="A1238" s="157"/>
      <c r="X1238" s="93"/>
      <c r="Y1238" s="93"/>
      <c r="Z1238" s="93"/>
      <c r="AA1238" s="93"/>
      <c r="AB1238" s="93"/>
      <c r="AC1238" s="93"/>
      <c r="AD1238" s="93"/>
      <c r="AE1238" s="93"/>
      <c r="AF1238" s="93"/>
      <c r="AG1238" s="93"/>
      <c r="AH1238" s="93"/>
      <c r="AI1238" s="93"/>
      <c r="AJ1238" s="93"/>
      <c r="AK1238" s="93"/>
      <c r="AL1238" s="93"/>
      <c r="AM1238" s="93"/>
      <c r="AN1238" s="93"/>
      <c r="AO1238" s="93"/>
      <c r="AP1238" s="93"/>
      <c r="AQ1238" s="93"/>
      <c r="AR1238" s="93"/>
      <c r="AS1238" s="93"/>
      <c r="AT1238" s="93"/>
      <c r="AU1238" s="93"/>
      <c r="AV1238" s="93"/>
      <c r="AW1238" s="93"/>
      <c r="AX1238" s="93"/>
      <c r="AY1238" s="93"/>
      <c r="AZ1238" s="93"/>
      <c r="BA1238" s="93"/>
      <c r="BB1238" s="93"/>
      <c r="BC1238" s="93"/>
      <c r="BD1238" s="93"/>
      <c r="BE1238" s="93"/>
      <c r="BF1238" s="93"/>
      <c r="BG1238" s="93"/>
      <c r="BH1238" s="93"/>
      <c r="BI1238" s="93"/>
      <c r="BJ1238" s="93"/>
      <c r="BK1238" s="93"/>
      <c r="BL1238" s="93"/>
      <c r="BM1238" s="93"/>
      <c r="BN1238" s="93"/>
      <c r="BO1238" s="93"/>
      <c r="BP1238" s="93"/>
      <c r="BQ1238" s="93"/>
      <c r="BR1238" s="93"/>
      <c r="BS1238" s="93"/>
      <c r="BT1238" s="93"/>
      <c r="BU1238" s="93"/>
      <c r="BV1238" s="93"/>
      <c r="BW1238" s="93"/>
      <c r="BX1238" s="93"/>
      <c r="BY1238" s="93"/>
    </row>
    <row r="1239" spans="1:77" s="97" customFormat="1" x14ac:dyDescent="0.2">
      <c r="A1239" s="157"/>
      <c r="X1239" s="93"/>
      <c r="Y1239" s="93"/>
      <c r="Z1239" s="93"/>
      <c r="AA1239" s="93"/>
      <c r="AB1239" s="93"/>
      <c r="AC1239" s="93"/>
      <c r="AD1239" s="93"/>
      <c r="AE1239" s="93"/>
      <c r="AF1239" s="93"/>
      <c r="AG1239" s="93"/>
      <c r="AH1239" s="93"/>
      <c r="AI1239" s="93"/>
      <c r="AJ1239" s="93"/>
      <c r="AK1239" s="93"/>
      <c r="AL1239" s="93"/>
      <c r="AM1239" s="93"/>
      <c r="AN1239" s="93"/>
      <c r="AO1239" s="93"/>
      <c r="AP1239" s="93"/>
      <c r="AQ1239" s="93"/>
      <c r="AR1239" s="93"/>
      <c r="AS1239" s="93"/>
      <c r="AT1239" s="93"/>
      <c r="AU1239" s="93"/>
      <c r="AV1239" s="93"/>
      <c r="AW1239" s="93"/>
      <c r="AX1239" s="93"/>
      <c r="AY1239" s="93"/>
      <c r="AZ1239" s="93"/>
      <c r="BA1239" s="93"/>
      <c r="BB1239" s="93"/>
      <c r="BC1239" s="93"/>
      <c r="BD1239" s="93"/>
      <c r="BE1239" s="93"/>
      <c r="BF1239" s="93"/>
      <c r="BG1239" s="93"/>
      <c r="BH1239" s="93"/>
      <c r="BI1239" s="93"/>
      <c r="BJ1239" s="93"/>
      <c r="BK1239" s="93"/>
      <c r="BL1239" s="93"/>
      <c r="BM1239" s="93"/>
      <c r="BN1239" s="93"/>
      <c r="BO1239" s="93"/>
      <c r="BP1239" s="93"/>
      <c r="BQ1239" s="93"/>
      <c r="BR1239" s="93"/>
      <c r="BS1239" s="93"/>
      <c r="BT1239" s="93"/>
      <c r="BU1239" s="93"/>
      <c r="BV1239" s="93"/>
      <c r="BW1239" s="93"/>
      <c r="BX1239" s="93"/>
      <c r="BY1239" s="93"/>
    </row>
    <row r="1240" spans="1:77" s="97" customFormat="1" x14ac:dyDescent="0.2">
      <c r="A1240" s="157"/>
      <c r="X1240" s="93"/>
      <c r="Y1240" s="93"/>
      <c r="Z1240" s="93"/>
      <c r="AA1240" s="93"/>
      <c r="AB1240" s="93"/>
      <c r="AC1240" s="93"/>
      <c r="AD1240" s="93"/>
      <c r="AE1240" s="93"/>
      <c r="AF1240" s="93"/>
      <c r="AG1240" s="93"/>
      <c r="AH1240" s="93"/>
      <c r="AI1240" s="93"/>
      <c r="AJ1240" s="93"/>
      <c r="AK1240" s="93"/>
      <c r="AL1240" s="93"/>
      <c r="AM1240" s="93"/>
      <c r="AN1240" s="93"/>
      <c r="AO1240" s="93"/>
      <c r="AP1240" s="93"/>
      <c r="AQ1240" s="93"/>
      <c r="AR1240" s="93"/>
      <c r="AS1240" s="93"/>
      <c r="AT1240" s="93"/>
      <c r="AU1240" s="93"/>
      <c r="AV1240" s="93"/>
      <c r="AW1240" s="93"/>
      <c r="AX1240" s="93"/>
      <c r="AY1240" s="93"/>
      <c r="AZ1240" s="93"/>
      <c r="BA1240" s="93"/>
      <c r="BB1240" s="93"/>
      <c r="BC1240" s="93"/>
      <c r="BD1240" s="93"/>
      <c r="BE1240" s="93"/>
      <c r="BF1240" s="93"/>
      <c r="BG1240" s="93"/>
      <c r="BH1240" s="93"/>
      <c r="BI1240" s="93"/>
      <c r="BJ1240" s="93"/>
      <c r="BK1240" s="93"/>
      <c r="BL1240" s="93"/>
      <c r="BM1240" s="93"/>
      <c r="BN1240" s="93"/>
      <c r="BO1240" s="93"/>
      <c r="BP1240" s="93"/>
      <c r="BQ1240" s="93"/>
      <c r="BR1240" s="93"/>
      <c r="BS1240" s="93"/>
      <c r="BT1240" s="93"/>
      <c r="BU1240" s="93"/>
      <c r="BV1240" s="93"/>
      <c r="BW1240" s="93"/>
      <c r="BX1240" s="93"/>
      <c r="BY1240" s="93"/>
    </row>
    <row r="1241" spans="1:77" s="97" customFormat="1" x14ac:dyDescent="0.2">
      <c r="A1241" s="157"/>
      <c r="X1241" s="93"/>
      <c r="Y1241" s="93"/>
      <c r="Z1241" s="93"/>
      <c r="AA1241" s="93"/>
      <c r="AB1241" s="93"/>
      <c r="AC1241" s="93"/>
      <c r="AD1241" s="93"/>
      <c r="AE1241" s="93"/>
      <c r="AF1241" s="93"/>
      <c r="AG1241" s="93"/>
      <c r="AH1241" s="93"/>
      <c r="AI1241" s="93"/>
      <c r="AJ1241" s="93"/>
      <c r="AK1241" s="93"/>
      <c r="AL1241" s="93"/>
      <c r="AM1241" s="93"/>
      <c r="AN1241" s="93"/>
      <c r="AO1241" s="93"/>
      <c r="AP1241" s="93"/>
      <c r="AQ1241" s="93"/>
      <c r="AR1241" s="93"/>
      <c r="AS1241" s="93"/>
      <c r="AT1241" s="93"/>
      <c r="AU1241" s="93"/>
      <c r="AV1241" s="93"/>
      <c r="AW1241" s="93"/>
      <c r="AX1241" s="93"/>
      <c r="AY1241" s="93"/>
      <c r="AZ1241" s="93"/>
      <c r="BA1241" s="93"/>
      <c r="BB1241" s="93"/>
      <c r="BC1241" s="93"/>
      <c r="BD1241" s="93"/>
      <c r="BE1241" s="93"/>
      <c r="BF1241" s="93"/>
      <c r="BG1241" s="93"/>
      <c r="BH1241" s="93"/>
      <c r="BI1241" s="93"/>
      <c r="BJ1241" s="93"/>
      <c r="BK1241" s="93"/>
      <c r="BL1241" s="93"/>
      <c r="BM1241" s="93"/>
      <c r="BN1241" s="93"/>
      <c r="BO1241" s="93"/>
      <c r="BP1241" s="93"/>
      <c r="BQ1241" s="93"/>
      <c r="BR1241" s="93"/>
      <c r="BS1241" s="93"/>
      <c r="BT1241" s="93"/>
      <c r="BU1241" s="93"/>
      <c r="BV1241" s="93"/>
      <c r="BW1241" s="93"/>
      <c r="BX1241" s="93"/>
      <c r="BY1241" s="93"/>
    </row>
    <row r="1242" spans="1:77" s="97" customFormat="1" x14ac:dyDescent="0.2">
      <c r="A1242" s="157"/>
      <c r="X1242" s="93"/>
      <c r="Y1242" s="93"/>
      <c r="Z1242" s="93"/>
      <c r="AA1242" s="93"/>
      <c r="AB1242" s="93"/>
      <c r="AC1242" s="93"/>
      <c r="AD1242" s="93"/>
      <c r="AE1242" s="93"/>
      <c r="AF1242" s="93"/>
      <c r="AG1242" s="93"/>
      <c r="AH1242" s="93"/>
      <c r="AI1242" s="93"/>
      <c r="AJ1242" s="93"/>
      <c r="AK1242" s="93"/>
      <c r="AL1242" s="93"/>
      <c r="AM1242" s="93"/>
      <c r="AN1242" s="93"/>
      <c r="AO1242" s="93"/>
      <c r="AP1242" s="93"/>
      <c r="AQ1242" s="93"/>
      <c r="AR1242" s="93"/>
      <c r="AS1242" s="93"/>
      <c r="AT1242" s="93"/>
      <c r="AU1242" s="93"/>
      <c r="AV1242" s="93"/>
      <c r="AW1242" s="93"/>
      <c r="AX1242" s="93"/>
      <c r="AY1242" s="93"/>
      <c r="AZ1242" s="93"/>
      <c r="BA1242" s="93"/>
      <c r="BB1242" s="93"/>
      <c r="BC1242" s="93"/>
      <c r="BD1242" s="93"/>
      <c r="BE1242" s="93"/>
      <c r="BF1242" s="93"/>
      <c r="BG1242" s="93"/>
      <c r="BH1242" s="93"/>
      <c r="BI1242" s="93"/>
      <c r="BJ1242" s="93"/>
      <c r="BK1242" s="93"/>
      <c r="BL1242" s="93"/>
      <c r="BM1242" s="93"/>
      <c r="BN1242" s="93"/>
      <c r="BO1242" s="93"/>
      <c r="BP1242" s="93"/>
      <c r="BQ1242" s="93"/>
      <c r="BR1242" s="93"/>
      <c r="BS1242" s="93"/>
      <c r="BT1242" s="93"/>
      <c r="BU1242" s="93"/>
      <c r="BV1242" s="93"/>
      <c r="BW1242" s="93"/>
      <c r="BX1242" s="93"/>
      <c r="BY1242" s="93"/>
    </row>
    <row r="1243" spans="1:77" s="97" customFormat="1" x14ac:dyDescent="0.2">
      <c r="A1243" s="157"/>
      <c r="X1243" s="93"/>
      <c r="Y1243" s="93"/>
      <c r="Z1243" s="93"/>
      <c r="AA1243" s="93"/>
      <c r="AB1243" s="93"/>
      <c r="AC1243" s="93"/>
      <c r="AD1243" s="93"/>
      <c r="AE1243" s="93"/>
      <c r="AF1243" s="93"/>
      <c r="AG1243" s="93"/>
      <c r="AH1243" s="93"/>
      <c r="AI1243" s="93"/>
      <c r="AJ1243" s="93"/>
      <c r="AK1243" s="93"/>
      <c r="AL1243" s="93"/>
      <c r="AM1243" s="93"/>
      <c r="AN1243" s="93"/>
      <c r="AO1243" s="93"/>
      <c r="AP1243" s="93"/>
      <c r="AQ1243" s="93"/>
      <c r="AR1243" s="93"/>
      <c r="AS1243" s="93"/>
      <c r="AT1243" s="93"/>
      <c r="AU1243" s="93"/>
      <c r="AV1243" s="93"/>
      <c r="AW1243" s="93"/>
      <c r="AX1243" s="93"/>
      <c r="AY1243" s="93"/>
      <c r="AZ1243" s="93"/>
      <c r="BA1243" s="93"/>
      <c r="BB1243" s="93"/>
      <c r="BC1243" s="93"/>
      <c r="BD1243" s="93"/>
      <c r="BE1243" s="93"/>
      <c r="BF1243" s="93"/>
      <c r="BG1243" s="93"/>
      <c r="BH1243" s="93"/>
      <c r="BI1243" s="93"/>
      <c r="BJ1243" s="93"/>
      <c r="BK1243" s="93"/>
      <c r="BL1243" s="93"/>
      <c r="BM1243" s="93"/>
      <c r="BN1243" s="93"/>
      <c r="BO1243" s="93"/>
      <c r="BP1243" s="93"/>
      <c r="BQ1243" s="93"/>
      <c r="BR1243" s="93"/>
      <c r="BS1243" s="93"/>
      <c r="BT1243" s="93"/>
      <c r="BU1243" s="93"/>
      <c r="BV1243" s="93"/>
      <c r="BW1243" s="93"/>
      <c r="BX1243" s="93"/>
      <c r="BY1243" s="93"/>
    </row>
    <row r="1244" spans="1:77" s="97" customFormat="1" x14ac:dyDescent="0.2">
      <c r="A1244" s="157"/>
      <c r="X1244" s="93"/>
      <c r="Y1244" s="93"/>
      <c r="Z1244" s="93"/>
      <c r="AA1244" s="93"/>
      <c r="AB1244" s="93"/>
      <c r="AC1244" s="93"/>
      <c r="AD1244" s="93"/>
      <c r="AE1244" s="93"/>
      <c r="AF1244" s="93"/>
      <c r="AG1244" s="93"/>
      <c r="AH1244" s="93"/>
      <c r="AI1244" s="93"/>
      <c r="AJ1244" s="93"/>
      <c r="AK1244" s="93"/>
      <c r="AL1244" s="93"/>
      <c r="AM1244" s="93"/>
      <c r="AN1244" s="93"/>
      <c r="AO1244" s="93"/>
      <c r="AP1244" s="93"/>
      <c r="AQ1244" s="93"/>
      <c r="AR1244" s="93"/>
      <c r="AS1244" s="93"/>
      <c r="AT1244" s="93"/>
      <c r="AU1244" s="93"/>
      <c r="AV1244" s="93"/>
      <c r="AW1244" s="93"/>
      <c r="AX1244" s="93"/>
      <c r="AY1244" s="93"/>
      <c r="AZ1244" s="93"/>
      <c r="BA1244" s="93"/>
      <c r="BB1244" s="93"/>
      <c r="BC1244" s="93"/>
      <c r="BD1244" s="93"/>
      <c r="BE1244" s="93"/>
      <c r="BF1244" s="93"/>
      <c r="BG1244" s="93"/>
      <c r="BH1244" s="93"/>
      <c r="BI1244" s="93"/>
      <c r="BJ1244" s="93"/>
      <c r="BK1244" s="93"/>
      <c r="BL1244" s="93"/>
      <c r="BM1244" s="93"/>
      <c r="BN1244" s="93"/>
      <c r="BO1244" s="93"/>
      <c r="BP1244" s="93"/>
      <c r="BQ1244" s="93"/>
      <c r="BR1244" s="93"/>
      <c r="BS1244" s="93"/>
      <c r="BT1244" s="93"/>
      <c r="BU1244" s="93"/>
      <c r="BV1244" s="93"/>
      <c r="BW1244" s="93"/>
      <c r="BX1244" s="93"/>
      <c r="BY1244" s="93"/>
    </row>
    <row r="1245" spans="1:77" s="97" customFormat="1" x14ac:dyDescent="0.2">
      <c r="A1245" s="157"/>
      <c r="X1245" s="93"/>
      <c r="Y1245" s="93"/>
      <c r="Z1245" s="93"/>
      <c r="AA1245" s="93"/>
      <c r="AB1245" s="93"/>
      <c r="AC1245" s="93"/>
      <c r="AD1245" s="93"/>
      <c r="AE1245" s="93"/>
      <c r="AF1245" s="93"/>
      <c r="AG1245" s="93"/>
      <c r="AH1245" s="93"/>
      <c r="AI1245" s="93"/>
      <c r="AJ1245" s="93"/>
      <c r="AK1245" s="93"/>
      <c r="AL1245" s="93"/>
      <c r="AM1245" s="93"/>
      <c r="AN1245" s="93"/>
      <c r="AO1245" s="93"/>
      <c r="AP1245" s="93"/>
      <c r="AQ1245" s="93"/>
      <c r="AR1245" s="93"/>
      <c r="AS1245" s="93"/>
      <c r="AT1245" s="93"/>
      <c r="AU1245" s="93"/>
      <c r="AV1245" s="93"/>
      <c r="AW1245" s="93"/>
      <c r="AX1245" s="93"/>
      <c r="AY1245" s="93"/>
      <c r="AZ1245" s="93"/>
      <c r="BA1245" s="93"/>
      <c r="BB1245" s="93"/>
      <c r="BC1245" s="93"/>
      <c r="BD1245" s="93"/>
      <c r="BE1245" s="93"/>
      <c r="BF1245" s="93"/>
      <c r="BG1245" s="93"/>
      <c r="BH1245" s="93"/>
      <c r="BI1245" s="93"/>
      <c r="BJ1245" s="93"/>
      <c r="BK1245" s="93"/>
      <c r="BL1245" s="93"/>
      <c r="BM1245" s="93"/>
      <c r="BN1245" s="93"/>
      <c r="BO1245" s="93"/>
      <c r="BP1245" s="93"/>
      <c r="BQ1245" s="93"/>
      <c r="BR1245" s="93"/>
      <c r="BS1245" s="93"/>
      <c r="BT1245" s="93"/>
      <c r="BU1245" s="93"/>
      <c r="BV1245" s="93"/>
      <c r="BW1245" s="93"/>
      <c r="BX1245" s="93"/>
      <c r="BY1245" s="93"/>
    </row>
    <row r="1246" spans="1:77" s="97" customFormat="1" x14ac:dyDescent="0.2">
      <c r="A1246" s="157"/>
      <c r="X1246" s="93"/>
      <c r="Y1246" s="93"/>
      <c r="Z1246" s="93"/>
      <c r="AA1246" s="93"/>
      <c r="AB1246" s="93"/>
      <c r="AC1246" s="93"/>
      <c r="AD1246" s="93"/>
      <c r="AE1246" s="93"/>
      <c r="AF1246" s="93"/>
      <c r="AG1246" s="93"/>
      <c r="AH1246" s="93"/>
      <c r="AI1246" s="93"/>
      <c r="AJ1246" s="93"/>
      <c r="AK1246" s="93"/>
      <c r="AL1246" s="93"/>
      <c r="AM1246" s="93"/>
      <c r="AN1246" s="93"/>
      <c r="AO1246" s="93"/>
      <c r="AP1246" s="93"/>
      <c r="AQ1246" s="93"/>
      <c r="AR1246" s="93"/>
      <c r="AS1246" s="93"/>
      <c r="AT1246" s="93"/>
      <c r="AU1246" s="93"/>
      <c r="AV1246" s="93"/>
      <c r="AW1246" s="93"/>
      <c r="AX1246" s="93"/>
      <c r="AY1246" s="93"/>
      <c r="AZ1246" s="93"/>
      <c r="BA1246" s="93"/>
      <c r="BB1246" s="93"/>
      <c r="BC1246" s="93"/>
      <c r="BD1246" s="93"/>
      <c r="BE1246" s="93"/>
      <c r="BF1246" s="93"/>
      <c r="BG1246" s="93"/>
      <c r="BH1246" s="93"/>
      <c r="BI1246" s="93"/>
      <c r="BJ1246" s="93"/>
      <c r="BK1246" s="93"/>
      <c r="BL1246" s="93"/>
      <c r="BM1246" s="93"/>
      <c r="BN1246" s="93"/>
      <c r="BO1246" s="93"/>
      <c r="BP1246" s="93"/>
      <c r="BQ1246" s="93"/>
      <c r="BR1246" s="93"/>
      <c r="BS1246" s="93"/>
      <c r="BT1246" s="93"/>
      <c r="BU1246" s="93"/>
      <c r="BV1246" s="93"/>
      <c r="BW1246" s="93"/>
      <c r="BX1246" s="93"/>
      <c r="BY1246" s="93"/>
    </row>
    <row r="1247" spans="1:77" s="97" customFormat="1" x14ac:dyDescent="0.2">
      <c r="A1247" s="157"/>
      <c r="X1247" s="93"/>
      <c r="Y1247" s="93"/>
      <c r="Z1247" s="93"/>
      <c r="AA1247" s="93"/>
      <c r="AB1247" s="93"/>
      <c r="AC1247" s="93"/>
      <c r="AD1247" s="93"/>
      <c r="AE1247" s="93"/>
      <c r="AF1247" s="93"/>
      <c r="AG1247" s="93"/>
      <c r="AH1247" s="93"/>
      <c r="AI1247" s="93"/>
      <c r="AJ1247" s="93"/>
      <c r="AK1247" s="93"/>
      <c r="AL1247" s="93"/>
      <c r="AM1247" s="93"/>
      <c r="AN1247" s="93"/>
      <c r="AO1247" s="93"/>
      <c r="AP1247" s="93"/>
      <c r="AQ1247" s="93"/>
      <c r="AR1247" s="93"/>
      <c r="AS1247" s="93"/>
      <c r="AT1247" s="93"/>
      <c r="AU1247" s="93"/>
      <c r="AV1247" s="93"/>
      <c r="AW1247" s="93"/>
      <c r="AX1247" s="93"/>
      <c r="AY1247" s="93"/>
      <c r="AZ1247" s="93"/>
      <c r="BA1247" s="93"/>
      <c r="BB1247" s="93"/>
      <c r="BC1247" s="93"/>
      <c r="BD1247" s="93"/>
      <c r="BE1247" s="93"/>
      <c r="BF1247" s="93"/>
      <c r="BG1247" s="93"/>
      <c r="BH1247" s="93"/>
      <c r="BI1247" s="93"/>
      <c r="BJ1247" s="93"/>
      <c r="BK1247" s="93"/>
      <c r="BL1247" s="93"/>
      <c r="BM1247" s="93"/>
      <c r="BN1247" s="93"/>
      <c r="BO1247" s="93"/>
      <c r="BP1247" s="93"/>
      <c r="BQ1247" s="93"/>
      <c r="BR1247" s="93"/>
      <c r="BS1247" s="93"/>
      <c r="BT1247" s="93"/>
      <c r="BU1247" s="93"/>
      <c r="BV1247" s="93"/>
      <c r="BW1247" s="93"/>
      <c r="BX1247" s="93"/>
      <c r="BY1247" s="93"/>
    </row>
    <row r="1248" spans="1:77" s="97" customFormat="1" x14ac:dyDescent="0.2">
      <c r="A1248" s="157"/>
      <c r="X1248" s="93"/>
      <c r="Y1248" s="93"/>
      <c r="Z1248" s="93"/>
      <c r="AA1248" s="93"/>
      <c r="AB1248" s="93"/>
      <c r="AC1248" s="93"/>
      <c r="AD1248" s="93"/>
      <c r="AE1248" s="93"/>
      <c r="AF1248" s="93"/>
      <c r="AG1248" s="93"/>
      <c r="AH1248" s="93"/>
      <c r="AI1248" s="93"/>
      <c r="AJ1248" s="93"/>
      <c r="AK1248" s="93"/>
      <c r="AL1248" s="93"/>
      <c r="AM1248" s="93"/>
      <c r="AN1248" s="93"/>
      <c r="AO1248" s="93"/>
      <c r="AP1248" s="93"/>
      <c r="AQ1248" s="93"/>
      <c r="AR1248" s="93"/>
      <c r="AS1248" s="93"/>
      <c r="AT1248" s="93"/>
      <c r="AU1248" s="93"/>
      <c r="AV1248" s="93"/>
      <c r="AW1248" s="93"/>
      <c r="AX1248" s="93"/>
      <c r="AY1248" s="93"/>
      <c r="AZ1248" s="93"/>
      <c r="BA1248" s="93"/>
      <c r="BB1248" s="93"/>
      <c r="BC1248" s="93"/>
      <c r="BD1248" s="93"/>
      <c r="BE1248" s="93"/>
      <c r="BF1248" s="93"/>
      <c r="BG1248" s="93"/>
      <c r="BH1248" s="93"/>
      <c r="BI1248" s="93"/>
      <c r="BJ1248" s="93"/>
      <c r="BK1248" s="93"/>
      <c r="BL1248" s="93"/>
      <c r="BM1248" s="93"/>
      <c r="BN1248" s="93"/>
      <c r="BO1248" s="93"/>
      <c r="BP1248" s="93"/>
      <c r="BQ1248" s="93"/>
      <c r="BR1248" s="93"/>
      <c r="BS1248" s="93"/>
      <c r="BT1248" s="93"/>
      <c r="BU1248" s="93"/>
      <c r="BV1248" s="93"/>
      <c r="BW1248" s="93"/>
      <c r="BX1248" s="93"/>
      <c r="BY1248" s="93"/>
    </row>
    <row r="1249" spans="1:77" s="97" customFormat="1" x14ac:dyDescent="0.2">
      <c r="A1249" s="157"/>
      <c r="X1249" s="93"/>
      <c r="Y1249" s="93"/>
      <c r="Z1249" s="93"/>
      <c r="AA1249" s="93"/>
      <c r="AB1249" s="93"/>
      <c r="AC1249" s="93"/>
      <c r="AD1249" s="93"/>
      <c r="AE1249" s="93"/>
      <c r="AF1249" s="93"/>
      <c r="AG1249" s="93"/>
      <c r="AH1249" s="93"/>
      <c r="AI1249" s="93"/>
      <c r="AJ1249" s="93"/>
      <c r="AK1249" s="93"/>
      <c r="AL1249" s="93"/>
      <c r="AM1249" s="93"/>
      <c r="AN1249" s="93"/>
      <c r="AO1249" s="93"/>
      <c r="AP1249" s="93"/>
      <c r="AQ1249" s="93"/>
      <c r="AR1249" s="93"/>
      <c r="AS1249" s="93"/>
      <c r="AT1249" s="93"/>
      <c r="AU1249" s="93"/>
      <c r="AV1249" s="93"/>
      <c r="AW1249" s="93"/>
      <c r="AX1249" s="93"/>
      <c r="AY1249" s="93"/>
      <c r="AZ1249" s="93"/>
      <c r="BA1249" s="93"/>
      <c r="BB1249" s="93"/>
      <c r="BC1249" s="93"/>
      <c r="BD1249" s="93"/>
      <c r="BE1249" s="93"/>
      <c r="BF1249" s="93"/>
      <c r="BG1249" s="93"/>
      <c r="BH1249" s="93"/>
      <c r="BI1249" s="93"/>
      <c r="BJ1249" s="93"/>
      <c r="BK1249" s="93"/>
      <c r="BL1249" s="93"/>
      <c r="BM1249" s="93"/>
      <c r="BN1249" s="93"/>
      <c r="BO1249" s="93"/>
      <c r="BP1249" s="93"/>
      <c r="BQ1249" s="93"/>
      <c r="BR1249" s="93"/>
      <c r="BS1249" s="93"/>
      <c r="BT1249" s="93"/>
      <c r="BU1249" s="93"/>
      <c r="BV1249" s="93"/>
      <c r="BW1249" s="93"/>
      <c r="BX1249" s="93"/>
      <c r="BY1249" s="93"/>
    </row>
    <row r="1250" spans="1:77" s="97" customFormat="1" x14ac:dyDescent="0.2">
      <c r="A1250" s="157"/>
      <c r="X1250" s="93"/>
      <c r="Y1250" s="93"/>
      <c r="Z1250" s="93"/>
      <c r="AA1250" s="93"/>
      <c r="AB1250" s="93"/>
      <c r="AC1250" s="93"/>
      <c r="AD1250" s="93"/>
      <c r="AE1250" s="93"/>
      <c r="AF1250" s="93"/>
      <c r="AG1250" s="93"/>
      <c r="AH1250" s="93"/>
      <c r="AI1250" s="93"/>
      <c r="AJ1250" s="93"/>
      <c r="AK1250" s="93"/>
      <c r="AL1250" s="93"/>
      <c r="AM1250" s="93"/>
      <c r="AN1250" s="93"/>
      <c r="AO1250" s="93"/>
      <c r="AP1250" s="93"/>
      <c r="AQ1250" s="93"/>
      <c r="AR1250" s="93"/>
      <c r="AS1250" s="93"/>
      <c r="AT1250" s="93"/>
      <c r="AU1250" s="93"/>
      <c r="AV1250" s="93"/>
      <c r="AW1250" s="93"/>
      <c r="AX1250" s="93"/>
      <c r="AY1250" s="93"/>
      <c r="AZ1250" s="93"/>
      <c r="BA1250" s="93"/>
      <c r="BB1250" s="93"/>
      <c r="BC1250" s="93"/>
      <c r="BD1250" s="93"/>
      <c r="BE1250" s="93"/>
      <c r="BF1250" s="93"/>
      <c r="BG1250" s="93"/>
      <c r="BH1250" s="93"/>
      <c r="BI1250" s="93"/>
      <c r="BJ1250" s="93"/>
      <c r="BK1250" s="93"/>
      <c r="BL1250" s="93"/>
      <c r="BM1250" s="93"/>
      <c r="BN1250" s="93"/>
      <c r="BO1250" s="93"/>
      <c r="BP1250" s="93"/>
      <c r="BQ1250" s="93"/>
      <c r="BR1250" s="93"/>
      <c r="BS1250" s="93"/>
      <c r="BT1250" s="93"/>
      <c r="BU1250" s="93"/>
      <c r="BV1250" s="93"/>
      <c r="BW1250" s="93"/>
      <c r="BX1250" s="93"/>
      <c r="BY1250" s="93"/>
    </row>
    <row r="1251" spans="1:77" s="97" customFormat="1" x14ac:dyDescent="0.2">
      <c r="A1251" s="157"/>
      <c r="X1251" s="93"/>
      <c r="Y1251" s="93"/>
      <c r="Z1251" s="93"/>
      <c r="AA1251" s="93"/>
      <c r="AB1251" s="93"/>
      <c r="AC1251" s="93"/>
      <c r="AD1251" s="93"/>
      <c r="AE1251" s="93"/>
      <c r="AF1251" s="93"/>
      <c r="AG1251" s="93"/>
      <c r="AH1251" s="93"/>
      <c r="AI1251" s="93"/>
      <c r="AJ1251" s="93"/>
      <c r="AK1251" s="93"/>
      <c r="AL1251" s="93"/>
      <c r="AM1251" s="93"/>
      <c r="AN1251" s="93"/>
      <c r="AO1251" s="93"/>
      <c r="AP1251" s="93"/>
      <c r="AQ1251" s="93"/>
      <c r="AR1251" s="93"/>
      <c r="AS1251" s="93"/>
      <c r="AT1251" s="93"/>
      <c r="AU1251" s="93"/>
      <c r="AV1251" s="93"/>
      <c r="AW1251" s="93"/>
      <c r="AX1251" s="93"/>
      <c r="AY1251" s="93"/>
      <c r="AZ1251" s="93"/>
      <c r="BA1251" s="93"/>
      <c r="BB1251" s="93"/>
      <c r="BC1251" s="93"/>
      <c r="BD1251" s="93"/>
      <c r="BE1251" s="93"/>
      <c r="BF1251" s="93"/>
      <c r="BG1251" s="93"/>
      <c r="BH1251" s="93"/>
      <c r="BI1251" s="93"/>
      <c r="BJ1251" s="93"/>
      <c r="BK1251" s="93"/>
      <c r="BL1251" s="93"/>
      <c r="BM1251" s="93"/>
      <c r="BN1251" s="93"/>
      <c r="BO1251" s="93"/>
      <c r="BP1251" s="93"/>
      <c r="BQ1251" s="93"/>
      <c r="BR1251" s="93"/>
      <c r="BS1251" s="93"/>
      <c r="BT1251" s="93"/>
      <c r="BU1251" s="93"/>
      <c r="BV1251" s="93"/>
      <c r="BW1251" s="93"/>
      <c r="BX1251" s="93"/>
      <c r="BY1251" s="93"/>
    </row>
    <row r="1252" spans="1:77" s="97" customFormat="1" x14ac:dyDescent="0.2">
      <c r="A1252" s="157"/>
      <c r="X1252" s="93"/>
      <c r="Y1252" s="93"/>
      <c r="Z1252" s="93"/>
      <c r="AA1252" s="93"/>
      <c r="AB1252" s="93"/>
      <c r="AC1252" s="93"/>
      <c r="AD1252" s="93"/>
      <c r="AE1252" s="93"/>
      <c r="AF1252" s="93"/>
      <c r="AG1252" s="93"/>
      <c r="AH1252" s="93"/>
      <c r="AI1252" s="93"/>
      <c r="AJ1252" s="93"/>
      <c r="AK1252" s="93"/>
      <c r="AL1252" s="93"/>
      <c r="AM1252" s="93"/>
      <c r="AN1252" s="93"/>
      <c r="AO1252" s="93"/>
      <c r="AP1252" s="93"/>
      <c r="AQ1252" s="93"/>
      <c r="AR1252" s="93"/>
      <c r="AS1252" s="93"/>
      <c r="AT1252" s="93"/>
      <c r="AU1252" s="93"/>
      <c r="AV1252" s="93"/>
      <c r="AW1252" s="93"/>
      <c r="AX1252" s="93"/>
      <c r="AY1252" s="93"/>
      <c r="AZ1252" s="93"/>
      <c r="BA1252" s="93"/>
      <c r="BB1252" s="93"/>
      <c r="BC1252" s="93"/>
      <c r="BD1252" s="93"/>
      <c r="BE1252" s="93"/>
      <c r="BF1252" s="93"/>
      <c r="BG1252" s="93"/>
      <c r="BH1252" s="93"/>
      <c r="BI1252" s="93"/>
      <c r="BJ1252" s="93"/>
      <c r="BK1252" s="93"/>
      <c r="BL1252" s="93"/>
      <c r="BM1252" s="93"/>
      <c r="BN1252" s="93"/>
      <c r="BO1252" s="93"/>
      <c r="BP1252" s="93"/>
      <c r="BQ1252" s="93"/>
      <c r="BR1252" s="93"/>
      <c r="BS1252" s="93"/>
      <c r="BT1252" s="93"/>
      <c r="BU1252" s="93"/>
      <c r="BV1252" s="93"/>
      <c r="BW1252" s="93"/>
      <c r="BX1252" s="93"/>
      <c r="BY1252" s="93"/>
    </row>
    <row r="1253" spans="1:77" s="97" customFormat="1" x14ac:dyDescent="0.2">
      <c r="A1253" s="157"/>
      <c r="X1253" s="93"/>
      <c r="Y1253" s="93"/>
      <c r="Z1253" s="93"/>
      <c r="AA1253" s="93"/>
      <c r="AB1253" s="93"/>
      <c r="AC1253" s="93"/>
      <c r="AD1253" s="93"/>
      <c r="AE1253" s="93"/>
      <c r="AF1253" s="93"/>
      <c r="AG1253" s="93"/>
      <c r="AH1253" s="93"/>
      <c r="AI1253" s="93"/>
      <c r="AJ1253" s="93"/>
      <c r="AK1253" s="93"/>
      <c r="AL1253" s="93"/>
      <c r="AM1253" s="93"/>
      <c r="AN1253" s="93"/>
      <c r="AO1253" s="93"/>
      <c r="AP1253" s="93"/>
      <c r="AQ1253" s="93"/>
      <c r="AR1253" s="93"/>
      <c r="AS1253" s="93"/>
      <c r="AT1253" s="93"/>
      <c r="AU1253" s="93"/>
      <c r="AV1253" s="93"/>
      <c r="AW1253" s="93"/>
      <c r="AX1253" s="93"/>
      <c r="AY1253" s="93"/>
      <c r="AZ1253" s="93"/>
      <c r="BA1253" s="93"/>
      <c r="BB1253" s="93"/>
      <c r="BC1253" s="93"/>
      <c r="BD1253" s="93"/>
      <c r="BE1253" s="93"/>
      <c r="BF1253" s="93"/>
      <c r="BG1253" s="93"/>
      <c r="BH1253" s="93"/>
      <c r="BI1253" s="93"/>
      <c r="BJ1253" s="93"/>
      <c r="BK1253" s="93"/>
      <c r="BL1253" s="93"/>
      <c r="BM1253" s="93"/>
      <c r="BN1253" s="93"/>
      <c r="BO1253" s="93"/>
      <c r="BP1253" s="93"/>
      <c r="BQ1253" s="93"/>
      <c r="BR1253" s="93"/>
      <c r="BS1253" s="93"/>
      <c r="BT1253" s="93"/>
      <c r="BU1253" s="93"/>
      <c r="BV1253" s="93"/>
      <c r="BW1253" s="93"/>
      <c r="BX1253" s="93"/>
      <c r="BY1253" s="93"/>
    </row>
    <row r="1254" spans="1:77" s="97" customFormat="1" x14ac:dyDescent="0.2">
      <c r="A1254" s="157"/>
      <c r="X1254" s="93"/>
      <c r="Y1254" s="93"/>
      <c r="Z1254" s="93"/>
      <c r="AA1254" s="93"/>
      <c r="AB1254" s="93"/>
      <c r="AC1254" s="93"/>
      <c r="AD1254" s="93"/>
      <c r="AE1254" s="93"/>
      <c r="AF1254" s="93"/>
      <c r="AG1254" s="93"/>
      <c r="AH1254" s="93"/>
      <c r="AI1254" s="93"/>
      <c r="AJ1254" s="93"/>
      <c r="AK1254" s="93"/>
      <c r="AL1254" s="93"/>
      <c r="AM1254" s="93"/>
      <c r="AN1254" s="93"/>
      <c r="AO1254" s="93"/>
      <c r="AP1254" s="93"/>
      <c r="AQ1254" s="93"/>
      <c r="AR1254" s="93"/>
      <c r="AS1254" s="93"/>
      <c r="AT1254" s="93"/>
      <c r="AU1254" s="93"/>
      <c r="AV1254" s="93"/>
      <c r="AW1254" s="93"/>
      <c r="AX1254" s="93"/>
      <c r="AY1254" s="93"/>
      <c r="AZ1254" s="93"/>
      <c r="BA1254" s="93"/>
      <c r="BB1254" s="93"/>
      <c r="BC1254" s="93"/>
      <c r="BD1254" s="93"/>
      <c r="BE1254" s="93"/>
      <c r="BF1254" s="93"/>
      <c r="BG1254" s="93"/>
      <c r="BH1254" s="93"/>
      <c r="BI1254" s="93"/>
      <c r="BJ1254" s="93"/>
      <c r="BK1254" s="93"/>
      <c r="BL1254" s="93"/>
      <c r="BM1254" s="93"/>
      <c r="BN1254" s="93"/>
      <c r="BO1254" s="93"/>
      <c r="BP1254" s="93"/>
      <c r="BQ1254" s="93"/>
      <c r="BR1254" s="93"/>
      <c r="BS1254" s="93"/>
      <c r="BT1254" s="93"/>
      <c r="BU1254" s="93"/>
      <c r="BV1254" s="93"/>
      <c r="BW1254" s="93"/>
      <c r="BX1254" s="93"/>
      <c r="BY1254" s="93"/>
    </row>
    <row r="1255" spans="1:77" s="97" customFormat="1" x14ac:dyDescent="0.2">
      <c r="A1255" s="157"/>
      <c r="X1255" s="93"/>
      <c r="Y1255" s="93"/>
      <c r="Z1255" s="93"/>
      <c r="AA1255" s="93"/>
      <c r="AB1255" s="93"/>
      <c r="AC1255" s="93"/>
      <c r="AD1255" s="93"/>
      <c r="AE1255" s="93"/>
      <c r="AF1255" s="93"/>
      <c r="AG1255" s="93"/>
      <c r="AH1255" s="93"/>
      <c r="AI1255" s="93"/>
      <c r="AJ1255" s="93"/>
      <c r="AK1255" s="93"/>
      <c r="AL1255" s="93"/>
      <c r="AM1255" s="93"/>
      <c r="AN1255" s="93"/>
      <c r="AO1255" s="93"/>
      <c r="AP1255" s="93"/>
      <c r="AQ1255" s="93"/>
      <c r="AR1255" s="93"/>
      <c r="AS1255" s="93"/>
      <c r="AT1255" s="93"/>
      <c r="AU1255" s="93"/>
      <c r="AV1255" s="93"/>
      <c r="AW1255" s="93"/>
      <c r="AX1255" s="93"/>
      <c r="AY1255" s="93"/>
      <c r="AZ1255" s="93"/>
      <c r="BA1255" s="93"/>
      <c r="BB1255" s="93"/>
      <c r="BC1255" s="93"/>
      <c r="BD1255" s="93"/>
      <c r="BE1255" s="93"/>
      <c r="BF1255" s="93"/>
      <c r="BG1255" s="93"/>
      <c r="BH1255" s="93"/>
      <c r="BI1255" s="93"/>
      <c r="BJ1255" s="93"/>
      <c r="BK1255" s="93"/>
      <c r="BL1255" s="93"/>
      <c r="BM1255" s="93"/>
      <c r="BN1255" s="93"/>
      <c r="BO1255" s="93"/>
      <c r="BP1255" s="93"/>
      <c r="BQ1255" s="93"/>
      <c r="BR1255" s="93"/>
      <c r="BS1255" s="93"/>
      <c r="BT1255" s="93"/>
      <c r="BU1255" s="93"/>
      <c r="BV1255" s="93"/>
      <c r="BW1255" s="93"/>
      <c r="BX1255" s="93"/>
      <c r="BY1255" s="93"/>
    </row>
    <row r="1256" spans="1:77" s="97" customFormat="1" x14ac:dyDescent="0.2">
      <c r="A1256" s="157"/>
      <c r="X1256" s="93"/>
      <c r="Y1256" s="93"/>
      <c r="Z1256" s="93"/>
      <c r="AA1256" s="93"/>
      <c r="AB1256" s="93"/>
      <c r="AC1256" s="93"/>
      <c r="AD1256" s="93"/>
      <c r="AE1256" s="93"/>
      <c r="AF1256" s="93"/>
      <c r="AG1256" s="93"/>
      <c r="AH1256" s="93"/>
      <c r="AI1256" s="93"/>
      <c r="AJ1256" s="93"/>
      <c r="AK1256" s="93"/>
      <c r="AL1256" s="93"/>
      <c r="AM1256" s="93"/>
      <c r="AN1256" s="93"/>
      <c r="AO1256" s="93"/>
      <c r="AP1256" s="93"/>
      <c r="AQ1256" s="93"/>
      <c r="AR1256" s="93"/>
      <c r="AS1256" s="93"/>
      <c r="AT1256" s="93"/>
      <c r="AU1256" s="93"/>
      <c r="AV1256" s="93"/>
      <c r="AW1256" s="93"/>
      <c r="AX1256" s="93"/>
      <c r="AY1256" s="93"/>
      <c r="AZ1256" s="93"/>
      <c r="BA1256" s="93"/>
      <c r="BB1256" s="93"/>
      <c r="BC1256" s="93"/>
      <c r="BD1256" s="93"/>
      <c r="BE1256" s="93"/>
      <c r="BF1256" s="93"/>
      <c r="BG1256" s="93"/>
      <c r="BH1256" s="93"/>
      <c r="BI1256" s="93"/>
      <c r="BJ1256" s="93"/>
      <c r="BK1256" s="93"/>
      <c r="BL1256" s="93"/>
      <c r="BM1256" s="93"/>
      <c r="BN1256" s="93"/>
      <c r="BO1256" s="93"/>
      <c r="BP1256" s="93"/>
      <c r="BQ1256" s="93"/>
      <c r="BR1256" s="93"/>
      <c r="BS1256" s="93"/>
      <c r="BT1256" s="93"/>
      <c r="BU1256" s="93"/>
      <c r="BV1256" s="93"/>
      <c r="BW1256" s="93"/>
      <c r="BX1256" s="93"/>
      <c r="BY1256" s="93"/>
    </row>
    <row r="1257" spans="1:77" s="97" customFormat="1" x14ac:dyDescent="0.2">
      <c r="A1257" s="157"/>
      <c r="X1257" s="93"/>
      <c r="Y1257" s="93"/>
      <c r="Z1257" s="93"/>
      <c r="AA1257" s="93"/>
      <c r="AB1257" s="93"/>
      <c r="AC1257" s="93"/>
      <c r="AD1257" s="93"/>
      <c r="AE1257" s="93"/>
      <c r="AF1257" s="93"/>
      <c r="AG1257" s="93"/>
      <c r="AH1257" s="93"/>
      <c r="AI1257" s="93"/>
      <c r="AJ1257" s="93"/>
      <c r="AK1257" s="93"/>
      <c r="AL1257" s="93"/>
      <c r="AM1257" s="93"/>
      <c r="AN1257" s="93"/>
      <c r="AO1257" s="93"/>
      <c r="AP1257" s="93"/>
      <c r="AQ1257" s="93"/>
      <c r="AR1257" s="93"/>
      <c r="AS1257" s="93"/>
      <c r="AT1257" s="93"/>
      <c r="AU1257" s="93"/>
      <c r="AV1257" s="93"/>
      <c r="AW1257" s="93"/>
      <c r="AX1257" s="93"/>
      <c r="AY1257" s="93"/>
      <c r="AZ1257" s="93"/>
      <c r="BA1257" s="93"/>
      <c r="BB1257" s="93"/>
      <c r="BC1257" s="93"/>
      <c r="BD1257" s="93"/>
      <c r="BE1257" s="93"/>
      <c r="BF1257" s="93"/>
      <c r="BG1257" s="93"/>
      <c r="BH1257" s="93"/>
      <c r="BI1257" s="93"/>
      <c r="BJ1257" s="93"/>
      <c r="BK1257" s="93"/>
      <c r="BL1257" s="93"/>
      <c r="BM1257" s="93"/>
      <c r="BN1257" s="93"/>
      <c r="BO1257" s="93"/>
      <c r="BP1257" s="93"/>
      <c r="BQ1257" s="93"/>
      <c r="BR1257" s="93"/>
      <c r="BS1257" s="93"/>
      <c r="BT1257" s="93"/>
      <c r="BU1257" s="93"/>
      <c r="BV1257" s="93"/>
      <c r="BW1257" s="93"/>
      <c r="BX1257" s="93"/>
      <c r="BY1257" s="93"/>
    </row>
    <row r="1258" spans="1:77" s="97" customFormat="1" x14ac:dyDescent="0.2">
      <c r="A1258" s="157"/>
      <c r="X1258" s="93"/>
      <c r="Y1258" s="93"/>
      <c r="Z1258" s="93"/>
      <c r="AA1258" s="93"/>
      <c r="AB1258" s="93"/>
      <c r="AC1258" s="93"/>
      <c r="AD1258" s="93"/>
      <c r="AE1258" s="93"/>
      <c r="AF1258" s="93"/>
      <c r="AG1258" s="93"/>
      <c r="AH1258" s="93"/>
      <c r="AI1258" s="93"/>
      <c r="AJ1258" s="93"/>
      <c r="AK1258" s="93"/>
      <c r="AL1258" s="93"/>
      <c r="AM1258" s="93"/>
      <c r="AN1258" s="93"/>
      <c r="AO1258" s="93"/>
      <c r="AP1258" s="93"/>
      <c r="AQ1258" s="93"/>
      <c r="AR1258" s="93"/>
      <c r="AS1258" s="93"/>
      <c r="AT1258" s="93"/>
      <c r="AU1258" s="93"/>
      <c r="AV1258" s="93"/>
      <c r="AW1258" s="93"/>
      <c r="AX1258" s="93"/>
      <c r="AY1258" s="93"/>
      <c r="AZ1258" s="93"/>
      <c r="BA1258" s="93"/>
      <c r="BB1258" s="93"/>
      <c r="BC1258" s="93"/>
      <c r="BD1258" s="93"/>
      <c r="BE1258" s="93"/>
      <c r="BF1258" s="93"/>
      <c r="BG1258" s="93"/>
      <c r="BH1258" s="93"/>
      <c r="BI1258" s="93"/>
      <c r="BJ1258" s="93"/>
      <c r="BK1258" s="93"/>
      <c r="BL1258" s="93"/>
      <c r="BM1258" s="93"/>
      <c r="BN1258" s="93"/>
      <c r="BO1258" s="93"/>
      <c r="BP1258" s="93"/>
      <c r="BQ1258" s="93"/>
      <c r="BR1258" s="93"/>
      <c r="BS1258" s="93"/>
      <c r="BT1258" s="93"/>
      <c r="BU1258" s="93"/>
      <c r="BV1258" s="93"/>
      <c r="BW1258" s="93"/>
      <c r="BX1258" s="93"/>
      <c r="BY1258" s="93"/>
    </row>
    <row r="1259" spans="1:77" s="97" customFormat="1" x14ac:dyDescent="0.2">
      <c r="A1259" s="157"/>
      <c r="X1259" s="93"/>
      <c r="Y1259" s="93"/>
      <c r="Z1259" s="93"/>
      <c r="AA1259" s="93"/>
      <c r="AB1259" s="93"/>
      <c r="AC1259" s="93"/>
      <c r="AD1259" s="93"/>
      <c r="AE1259" s="93"/>
      <c r="AF1259" s="93"/>
      <c r="AG1259" s="93"/>
      <c r="AH1259" s="93"/>
      <c r="AI1259" s="93"/>
      <c r="AJ1259" s="93"/>
      <c r="AK1259" s="93"/>
      <c r="AL1259" s="93"/>
      <c r="AM1259" s="93"/>
      <c r="AN1259" s="93"/>
      <c r="AO1259" s="93"/>
      <c r="AP1259" s="93"/>
      <c r="AQ1259" s="93"/>
      <c r="AR1259" s="93"/>
      <c r="AS1259" s="93"/>
      <c r="AT1259" s="93"/>
      <c r="AU1259" s="93"/>
      <c r="AV1259" s="93"/>
      <c r="AW1259" s="93"/>
      <c r="AX1259" s="93"/>
      <c r="AY1259" s="93"/>
      <c r="AZ1259" s="93"/>
      <c r="BA1259" s="93"/>
      <c r="BB1259" s="93"/>
      <c r="BC1259" s="93"/>
      <c r="BD1259" s="93"/>
      <c r="BE1259" s="93"/>
      <c r="BF1259" s="93"/>
      <c r="BG1259" s="93"/>
      <c r="BH1259" s="93"/>
      <c r="BI1259" s="93"/>
      <c r="BJ1259" s="93"/>
      <c r="BK1259" s="93"/>
      <c r="BL1259" s="93"/>
      <c r="BM1259" s="93"/>
      <c r="BN1259" s="93"/>
      <c r="BO1259" s="93"/>
      <c r="BP1259" s="93"/>
      <c r="BQ1259" s="93"/>
      <c r="BR1259" s="93"/>
      <c r="BS1259" s="93"/>
      <c r="BT1259" s="93"/>
      <c r="BU1259" s="93"/>
      <c r="BV1259" s="93"/>
      <c r="BW1259" s="93"/>
      <c r="BX1259" s="93"/>
      <c r="BY1259" s="93"/>
    </row>
    <row r="1260" spans="1:77" s="97" customFormat="1" x14ac:dyDescent="0.2">
      <c r="A1260" s="157"/>
      <c r="X1260" s="93"/>
      <c r="Y1260" s="93"/>
      <c r="Z1260" s="93"/>
      <c r="AA1260" s="93"/>
      <c r="AB1260" s="93"/>
      <c r="AC1260" s="93"/>
      <c r="AD1260" s="93"/>
      <c r="AE1260" s="93"/>
      <c r="AF1260" s="93"/>
      <c r="AG1260" s="93"/>
      <c r="AH1260" s="93"/>
      <c r="AI1260" s="93"/>
      <c r="AJ1260" s="93"/>
      <c r="AK1260" s="93"/>
      <c r="AL1260" s="93"/>
      <c r="AM1260" s="93"/>
      <c r="AN1260" s="93"/>
      <c r="AO1260" s="93"/>
      <c r="AP1260" s="93"/>
      <c r="AQ1260" s="93"/>
      <c r="AR1260" s="93"/>
      <c r="AS1260" s="93"/>
      <c r="AT1260" s="93"/>
      <c r="AU1260" s="93"/>
      <c r="AV1260" s="93"/>
      <c r="AW1260" s="93"/>
      <c r="AX1260" s="93"/>
      <c r="AY1260" s="93"/>
      <c r="AZ1260" s="93"/>
      <c r="BA1260" s="93"/>
      <c r="BB1260" s="93"/>
      <c r="BC1260" s="93"/>
      <c r="BD1260" s="93"/>
      <c r="BE1260" s="93"/>
      <c r="BF1260" s="93"/>
      <c r="BG1260" s="93"/>
      <c r="BH1260" s="93"/>
      <c r="BI1260" s="93"/>
      <c r="BJ1260" s="93"/>
      <c r="BK1260" s="93"/>
      <c r="BL1260" s="93"/>
      <c r="BM1260" s="93"/>
      <c r="BN1260" s="93"/>
      <c r="BO1260" s="93"/>
      <c r="BP1260" s="93"/>
      <c r="BQ1260" s="93"/>
      <c r="BR1260" s="93"/>
      <c r="BS1260" s="93"/>
      <c r="BT1260" s="93"/>
      <c r="BU1260" s="93"/>
      <c r="BV1260" s="93"/>
      <c r="BW1260" s="93"/>
      <c r="BX1260" s="93"/>
      <c r="BY1260" s="93"/>
    </row>
    <row r="1261" spans="1:77" s="97" customFormat="1" x14ac:dyDescent="0.2">
      <c r="A1261" s="157"/>
      <c r="X1261" s="93"/>
      <c r="Y1261" s="93"/>
      <c r="Z1261" s="93"/>
      <c r="AA1261" s="93"/>
      <c r="AB1261" s="93"/>
      <c r="AC1261" s="93"/>
      <c r="AD1261" s="93"/>
      <c r="AE1261" s="93"/>
      <c r="AF1261" s="93"/>
      <c r="AG1261" s="93"/>
      <c r="AH1261" s="93"/>
      <c r="AI1261" s="93"/>
      <c r="AJ1261" s="93"/>
      <c r="AK1261" s="93"/>
      <c r="AL1261" s="93"/>
      <c r="AM1261" s="93"/>
      <c r="AN1261" s="93"/>
      <c r="AO1261" s="93"/>
      <c r="AP1261" s="93"/>
      <c r="AQ1261" s="93"/>
      <c r="AR1261" s="93"/>
      <c r="AS1261" s="93"/>
      <c r="AT1261" s="93"/>
      <c r="AU1261" s="93"/>
      <c r="AV1261" s="93"/>
      <c r="AW1261" s="93"/>
      <c r="AX1261" s="93"/>
      <c r="AY1261" s="93"/>
      <c r="AZ1261" s="93"/>
      <c r="BA1261" s="93"/>
      <c r="BB1261" s="93"/>
      <c r="BC1261" s="93"/>
      <c r="BD1261" s="93"/>
      <c r="BE1261" s="93"/>
      <c r="BF1261" s="93"/>
      <c r="BG1261" s="93"/>
      <c r="BH1261" s="93"/>
      <c r="BI1261" s="93"/>
      <c r="BJ1261" s="93"/>
      <c r="BK1261" s="93"/>
      <c r="BL1261" s="93"/>
      <c r="BM1261" s="93"/>
      <c r="BN1261" s="93"/>
      <c r="BO1261" s="93"/>
      <c r="BP1261" s="93"/>
      <c r="BQ1261" s="93"/>
      <c r="BR1261" s="93"/>
      <c r="BS1261" s="93"/>
      <c r="BT1261" s="93"/>
      <c r="BU1261" s="93"/>
      <c r="BV1261" s="93"/>
      <c r="BW1261" s="93"/>
      <c r="BX1261" s="93"/>
      <c r="BY1261" s="93"/>
    </row>
    <row r="1262" spans="1:77" s="97" customFormat="1" x14ac:dyDescent="0.2">
      <c r="A1262" s="157"/>
      <c r="X1262" s="93"/>
      <c r="Y1262" s="93"/>
      <c r="Z1262" s="93"/>
      <c r="AA1262" s="93"/>
      <c r="AB1262" s="93"/>
      <c r="AC1262" s="93"/>
      <c r="AD1262" s="93"/>
      <c r="AE1262" s="93"/>
      <c r="AF1262" s="93"/>
      <c r="AG1262" s="93"/>
      <c r="AH1262" s="93"/>
      <c r="AI1262" s="93"/>
      <c r="AJ1262" s="93"/>
      <c r="AK1262" s="93"/>
      <c r="AL1262" s="93"/>
      <c r="AM1262" s="93"/>
      <c r="AN1262" s="93"/>
      <c r="AO1262" s="93"/>
      <c r="AP1262" s="93"/>
      <c r="AQ1262" s="93"/>
      <c r="AR1262" s="93"/>
      <c r="AS1262" s="93"/>
      <c r="AT1262" s="93"/>
      <c r="AU1262" s="93"/>
      <c r="AV1262" s="93"/>
      <c r="AW1262" s="93"/>
      <c r="AX1262" s="93"/>
      <c r="AY1262" s="93"/>
      <c r="AZ1262" s="93"/>
      <c r="BA1262" s="93"/>
      <c r="BB1262" s="93"/>
      <c r="BC1262" s="93"/>
      <c r="BD1262" s="93"/>
      <c r="BE1262" s="93"/>
      <c r="BF1262" s="93"/>
      <c r="BG1262" s="93"/>
      <c r="BH1262" s="93"/>
      <c r="BI1262" s="93"/>
      <c r="BJ1262" s="93"/>
      <c r="BK1262" s="93"/>
      <c r="BL1262" s="93"/>
      <c r="BM1262" s="93"/>
      <c r="BN1262" s="93"/>
      <c r="BO1262" s="93"/>
      <c r="BP1262" s="93"/>
      <c r="BQ1262" s="93"/>
      <c r="BR1262" s="93"/>
      <c r="BS1262" s="93"/>
      <c r="BT1262" s="93"/>
      <c r="BU1262" s="93"/>
      <c r="BV1262" s="93"/>
      <c r="BW1262" s="93"/>
      <c r="BX1262" s="93"/>
      <c r="BY1262" s="93"/>
    </row>
    <row r="1263" spans="1:77" s="97" customFormat="1" x14ac:dyDescent="0.2">
      <c r="A1263" s="157"/>
      <c r="X1263" s="93"/>
      <c r="Y1263" s="93"/>
      <c r="Z1263" s="93"/>
      <c r="AA1263" s="93"/>
      <c r="AB1263" s="93"/>
      <c r="AC1263" s="93"/>
      <c r="AD1263" s="93"/>
      <c r="AE1263" s="93"/>
      <c r="AF1263" s="93"/>
      <c r="AG1263" s="93"/>
      <c r="AH1263" s="93"/>
      <c r="AI1263" s="93"/>
      <c r="AJ1263" s="93"/>
      <c r="AK1263" s="93"/>
      <c r="AL1263" s="93"/>
      <c r="AM1263" s="93"/>
      <c r="AN1263" s="93"/>
      <c r="AO1263" s="93"/>
      <c r="AP1263" s="93"/>
      <c r="AQ1263" s="93"/>
      <c r="AR1263" s="93"/>
      <c r="AS1263" s="93"/>
      <c r="AT1263" s="93"/>
      <c r="AU1263" s="93"/>
      <c r="AV1263" s="93"/>
      <c r="AW1263" s="93"/>
      <c r="AX1263" s="93"/>
      <c r="AY1263" s="93"/>
      <c r="AZ1263" s="93"/>
      <c r="BA1263" s="93"/>
      <c r="BB1263" s="93"/>
      <c r="BC1263" s="93"/>
      <c r="BD1263" s="93"/>
      <c r="BE1263" s="93"/>
      <c r="BF1263" s="93"/>
      <c r="BG1263" s="93"/>
      <c r="BH1263" s="93"/>
      <c r="BI1263" s="93"/>
      <c r="BJ1263" s="93"/>
      <c r="BK1263" s="93"/>
      <c r="BL1263" s="93"/>
      <c r="BM1263" s="93"/>
      <c r="BN1263" s="93"/>
      <c r="BO1263" s="93"/>
      <c r="BP1263" s="93"/>
      <c r="BQ1263" s="93"/>
      <c r="BR1263" s="93"/>
      <c r="BS1263" s="93"/>
      <c r="BT1263" s="93"/>
      <c r="BU1263" s="93"/>
      <c r="BV1263" s="93"/>
      <c r="BW1263" s="93"/>
      <c r="BX1263" s="93"/>
      <c r="BY1263" s="93"/>
    </row>
    <row r="1264" spans="1:77" s="97" customFormat="1" x14ac:dyDescent="0.2">
      <c r="A1264" s="157"/>
      <c r="X1264" s="93"/>
      <c r="Y1264" s="93"/>
      <c r="Z1264" s="93"/>
      <c r="AA1264" s="93"/>
      <c r="AB1264" s="93"/>
      <c r="AC1264" s="93"/>
      <c r="AD1264" s="93"/>
      <c r="AE1264" s="93"/>
      <c r="AF1264" s="93"/>
      <c r="AG1264" s="93"/>
      <c r="AH1264" s="93"/>
      <c r="AI1264" s="93"/>
      <c r="AJ1264" s="93"/>
      <c r="AK1264" s="93"/>
      <c r="AL1264" s="93"/>
      <c r="AM1264" s="93"/>
      <c r="AN1264" s="93"/>
      <c r="AO1264" s="93"/>
      <c r="AP1264" s="93"/>
      <c r="AQ1264" s="93"/>
      <c r="AR1264" s="93"/>
      <c r="AS1264" s="93"/>
      <c r="AT1264" s="93"/>
      <c r="AU1264" s="93"/>
      <c r="AV1264" s="93"/>
      <c r="AW1264" s="93"/>
      <c r="AX1264" s="93"/>
      <c r="AY1264" s="93"/>
      <c r="AZ1264" s="93"/>
      <c r="BA1264" s="93"/>
      <c r="BB1264" s="93"/>
      <c r="BC1264" s="93"/>
      <c r="BD1264" s="93"/>
      <c r="BE1264" s="93"/>
      <c r="BF1264" s="93"/>
      <c r="BG1264" s="93"/>
      <c r="BH1264" s="93"/>
      <c r="BI1264" s="93"/>
      <c r="BJ1264" s="93"/>
      <c r="BK1264" s="93"/>
      <c r="BL1264" s="93"/>
      <c r="BM1264" s="93"/>
      <c r="BN1264" s="93"/>
      <c r="BO1264" s="93"/>
      <c r="BP1264" s="93"/>
      <c r="BQ1264" s="93"/>
      <c r="BR1264" s="93"/>
      <c r="BS1264" s="93"/>
      <c r="BT1264" s="93"/>
      <c r="BU1264" s="93"/>
      <c r="BV1264" s="93"/>
      <c r="BW1264" s="93"/>
      <c r="BX1264" s="93"/>
      <c r="BY1264" s="93"/>
    </row>
    <row r="1265" spans="1:77" s="97" customFormat="1" x14ac:dyDescent="0.2">
      <c r="A1265" s="157"/>
      <c r="X1265" s="93"/>
      <c r="Y1265" s="93"/>
      <c r="Z1265" s="93"/>
      <c r="AA1265" s="93"/>
      <c r="AB1265" s="93"/>
      <c r="AC1265" s="93"/>
      <c r="AD1265" s="93"/>
      <c r="AE1265" s="93"/>
      <c r="AF1265" s="93"/>
      <c r="AG1265" s="93"/>
      <c r="AH1265" s="93"/>
      <c r="AI1265" s="93"/>
      <c r="AJ1265" s="93"/>
      <c r="AK1265" s="93"/>
      <c r="AL1265" s="93"/>
      <c r="AM1265" s="93"/>
      <c r="AN1265" s="93"/>
      <c r="AO1265" s="93"/>
      <c r="AP1265" s="93"/>
      <c r="AQ1265" s="93"/>
      <c r="AR1265" s="93"/>
      <c r="AS1265" s="93"/>
      <c r="AT1265" s="93"/>
      <c r="AU1265" s="93"/>
      <c r="AV1265" s="93"/>
      <c r="AW1265" s="93"/>
      <c r="AX1265" s="93"/>
      <c r="AY1265" s="93"/>
      <c r="AZ1265" s="93"/>
      <c r="BA1265" s="93"/>
      <c r="BB1265" s="93"/>
      <c r="BC1265" s="93"/>
      <c r="BD1265" s="93"/>
      <c r="BE1265" s="93"/>
      <c r="BF1265" s="93"/>
      <c r="BG1265" s="93"/>
      <c r="BH1265" s="93"/>
      <c r="BI1265" s="93"/>
      <c r="BJ1265" s="93"/>
      <c r="BK1265" s="93"/>
      <c r="BL1265" s="93"/>
      <c r="BM1265" s="93"/>
      <c r="BN1265" s="93"/>
      <c r="BO1265" s="93"/>
      <c r="BP1265" s="93"/>
      <c r="BQ1265" s="93"/>
      <c r="BR1265" s="93"/>
      <c r="BS1265" s="93"/>
      <c r="BT1265" s="93"/>
      <c r="BU1265" s="93"/>
      <c r="BV1265" s="93"/>
      <c r="BW1265" s="93"/>
      <c r="BX1265" s="93"/>
      <c r="BY1265" s="93"/>
    </row>
    <row r="1266" spans="1:77" s="97" customFormat="1" x14ac:dyDescent="0.2">
      <c r="A1266" s="157"/>
      <c r="X1266" s="93"/>
      <c r="Y1266" s="93"/>
      <c r="Z1266" s="93"/>
      <c r="AA1266" s="93"/>
      <c r="AB1266" s="93"/>
      <c r="AC1266" s="93"/>
      <c r="AD1266" s="93"/>
      <c r="AE1266" s="93"/>
      <c r="AF1266" s="93"/>
      <c r="AG1266" s="93"/>
      <c r="AH1266" s="93"/>
      <c r="AI1266" s="93"/>
      <c r="AJ1266" s="93"/>
      <c r="AK1266" s="93"/>
      <c r="AL1266" s="93"/>
      <c r="AM1266" s="93"/>
      <c r="AN1266" s="93"/>
      <c r="AO1266" s="93"/>
      <c r="AP1266" s="93"/>
      <c r="AQ1266" s="93"/>
      <c r="AR1266" s="93"/>
      <c r="AS1266" s="93"/>
      <c r="AT1266" s="93"/>
      <c r="AU1266" s="93"/>
      <c r="AV1266" s="93"/>
      <c r="AW1266" s="93"/>
      <c r="AX1266" s="93"/>
      <c r="AY1266" s="93"/>
      <c r="AZ1266" s="93"/>
      <c r="BA1266" s="93"/>
      <c r="BB1266" s="93"/>
      <c r="BC1266" s="93"/>
      <c r="BD1266" s="93"/>
      <c r="BE1266" s="93"/>
      <c r="BF1266" s="93"/>
      <c r="BG1266" s="93"/>
      <c r="BH1266" s="93"/>
      <c r="BI1266" s="93"/>
      <c r="BJ1266" s="93"/>
      <c r="BK1266" s="93"/>
      <c r="BL1266" s="93"/>
      <c r="BM1266" s="93"/>
      <c r="BN1266" s="93"/>
      <c r="BO1266" s="93"/>
      <c r="BP1266" s="93"/>
      <c r="BQ1266" s="93"/>
      <c r="BR1266" s="93"/>
      <c r="BS1266" s="93"/>
      <c r="BT1266" s="93"/>
      <c r="BU1266" s="93"/>
      <c r="BV1266" s="93"/>
      <c r="BW1266" s="93"/>
      <c r="BX1266" s="93"/>
      <c r="BY1266" s="93"/>
    </row>
    <row r="1267" spans="1:77" s="97" customFormat="1" x14ac:dyDescent="0.2">
      <c r="A1267" s="157"/>
      <c r="X1267" s="93"/>
      <c r="Y1267" s="93"/>
      <c r="Z1267" s="93"/>
      <c r="AA1267" s="93"/>
      <c r="AB1267" s="93"/>
      <c r="AC1267" s="93"/>
      <c r="AD1267" s="93"/>
      <c r="AE1267" s="93"/>
      <c r="AF1267" s="93"/>
      <c r="AG1267" s="93"/>
      <c r="AH1267" s="93"/>
      <c r="AI1267" s="93"/>
      <c r="AJ1267" s="93"/>
      <c r="AK1267" s="93"/>
      <c r="AL1267" s="93"/>
      <c r="AM1267" s="93"/>
      <c r="AN1267" s="93"/>
      <c r="AO1267" s="93"/>
      <c r="AP1267" s="93"/>
      <c r="AQ1267" s="93"/>
      <c r="AR1267" s="93"/>
      <c r="AS1267" s="93"/>
      <c r="AT1267" s="93"/>
      <c r="AU1267" s="93"/>
      <c r="AV1267" s="93"/>
      <c r="AW1267" s="93"/>
      <c r="AX1267" s="93"/>
      <c r="AY1267" s="93"/>
      <c r="AZ1267" s="93"/>
      <c r="BA1267" s="93"/>
      <c r="BB1267" s="93"/>
      <c r="BC1267" s="93"/>
      <c r="BD1267" s="93"/>
      <c r="BE1267" s="93"/>
      <c r="BF1267" s="93"/>
      <c r="BG1267" s="93"/>
      <c r="BH1267" s="93"/>
      <c r="BI1267" s="93"/>
      <c r="BJ1267" s="93"/>
      <c r="BK1267" s="93"/>
      <c r="BL1267" s="93"/>
      <c r="BM1267" s="93"/>
      <c r="BN1267" s="93"/>
      <c r="BO1267" s="93"/>
      <c r="BP1267" s="93"/>
      <c r="BQ1267" s="93"/>
      <c r="BR1267" s="93"/>
      <c r="BS1267" s="93"/>
      <c r="BT1267" s="93"/>
      <c r="BU1267" s="93"/>
      <c r="BV1267" s="93"/>
      <c r="BW1267" s="93"/>
      <c r="BX1267" s="93"/>
      <c r="BY1267" s="93"/>
    </row>
    <row r="1268" spans="1:77" s="97" customFormat="1" x14ac:dyDescent="0.2">
      <c r="A1268" s="157"/>
      <c r="X1268" s="93"/>
      <c r="Y1268" s="93"/>
      <c r="Z1268" s="93"/>
      <c r="AA1268" s="93"/>
      <c r="AB1268" s="93"/>
      <c r="AC1268" s="93"/>
      <c r="AD1268" s="93"/>
      <c r="AE1268" s="93"/>
      <c r="AF1268" s="93"/>
      <c r="AG1268" s="93"/>
      <c r="AH1268" s="93"/>
      <c r="AI1268" s="93"/>
      <c r="AJ1268" s="93"/>
      <c r="AK1268" s="93"/>
      <c r="AL1268" s="93"/>
      <c r="AM1268" s="93"/>
      <c r="AN1268" s="93"/>
      <c r="AO1268" s="93"/>
      <c r="AP1268" s="93"/>
      <c r="AQ1268" s="93"/>
      <c r="AR1268" s="93"/>
      <c r="AS1268" s="93"/>
      <c r="AT1268" s="93"/>
      <c r="AU1268" s="93"/>
      <c r="AV1268" s="93"/>
      <c r="AW1268" s="93"/>
      <c r="AX1268" s="93"/>
      <c r="AY1268" s="93"/>
      <c r="AZ1268" s="93"/>
      <c r="BA1268" s="93"/>
      <c r="BB1268" s="93"/>
      <c r="BC1268" s="93"/>
      <c r="BD1268" s="93"/>
      <c r="BE1268" s="93"/>
      <c r="BF1268" s="93"/>
      <c r="BG1268" s="93"/>
      <c r="BH1268" s="93"/>
      <c r="BI1268" s="93"/>
      <c r="BJ1268" s="93"/>
      <c r="BK1268" s="93"/>
      <c r="BL1268" s="93"/>
      <c r="BM1268" s="93"/>
      <c r="BN1268" s="93"/>
      <c r="BO1268" s="93"/>
      <c r="BP1268" s="93"/>
      <c r="BQ1268" s="93"/>
      <c r="BR1268" s="93"/>
      <c r="BS1268" s="93"/>
      <c r="BT1268" s="93"/>
      <c r="BU1268" s="93"/>
      <c r="BV1268" s="93"/>
      <c r="BW1268" s="93"/>
      <c r="BX1268" s="93"/>
      <c r="BY1268" s="93"/>
    </row>
    <row r="1269" spans="1:77" s="97" customFormat="1" x14ac:dyDescent="0.2">
      <c r="A1269" s="157"/>
      <c r="X1269" s="93"/>
      <c r="Y1269" s="93"/>
      <c r="Z1269" s="93"/>
      <c r="AA1269" s="93"/>
      <c r="AB1269" s="93"/>
      <c r="AC1269" s="93"/>
      <c r="AD1269" s="93"/>
      <c r="AE1269" s="93"/>
      <c r="AF1269" s="93"/>
      <c r="AG1269" s="93"/>
      <c r="AH1269" s="93"/>
      <c r="AI1269" s="93"/>
      <c r="AJ1269" s="93"/>
      <c r="AK1269" s="93"/>
      <c r="AL1269" s="93"/>
      <c r="AM1269" s="93"/>
      <c r="AN1269" s="93"/>
      <c r="AO1269" s="93"/>
      <c r="AP1269" s="93"/>
      <c r="AQ1269" s="93"/>
      <c r="AR1269" s="93"/>
      <c r="AS1269" s="93"/>
      <c r="AT1269" s="93"/>
      <c r="AU1269" s="93"/>
      <c r="AV1269" s="93"/>
      <c r="AW1269" s="93"/>
      <c r="AX1269" s="93"/>
      <c r="AY1269" s="93"/>
      <c r="AZ1269" s="93"/>
      <c r="BA1269" s="93"/>
      <c r="BB1269" s="93"/>
      <c r="BC1269" s="93"/>
      <c r="BD1269" s="93"/>
      <c r="BE1269" s="93"/>
      <c r="BF1269" s="93"/>
      <c r="BG1269" s="93"/>
      <c r="BH1269" s="93"/>
      <c r="BI1269" s="93"/>
      <c r="BJ1269" s="93"/>
      <c r="BK1269" s="93"/>
      <c r="BL1269" s="93"/>
      <c r="BM1269" s="93"/>
      <c r="BN1269" s="93"/>
      <c r="BO1269" s="93"/>
      <c r="BP1269" s="93"/>
      <c r="BQ1269" s="93"/>
      <c r="BR1269" s="93"/>
      <c r="BS1269" s="93"/>
      <c r="BT1269" s="93"/>
      <c r="BU1269" s="93"/>
      <c r="BV1269" s="93"/>
      <c r="BW1269" s="93"/>
      <c r="BX1269" s="93"/>
      <c r="BY1269" s="93"/>
    </row>
    <row r="1270" spans="1:77" s="97" customFormat="1" x14ac:dyDescent="0.2">
      <c r="A1270" s="157"/>
      <c r="X1270" s="93"/>
      <c r="Y1270" s="93"/>
      <c r="Z1270" s="93"/>
      <c r="AA1270" s="93"/>
      <c r="AB1270" s="93"/>
      <c r="AC1270" s="93"/>
      <c r="AD1270" s="93"/>
      <c r="AE1270" s="93"/>
      <c r="AF1270" s="93"/>
      <c r="AG1270" s="93"/>
      <c r="AH1270" s="93"/>
      <c r="AI1270" s="93"/>
      <c r="AJ1270" s="93"/>
      <c r="AK1270" s="93"/>
      <c r="AL1270" s="93"/>
      <c r="AM1270" s="93"/>
      <c r="AN1270" s="93"/>
      <c r="AO1270" s="93"/>
      <c r="AP1270" s="93"/>
      <c r="AQ1270" s="93"/>
      <c r="AR1270" s="93"/>
      <c r="AS1270" s="93"/>
      <c r="AT1270" s="93"/>
      <c r="AU1270" s="93"/>
      <c r="AV1270" s="93"/>
      <c r="AW1270" s="93"/>
      <c r="AX1270" s="93"/>
      <c r="AY1270" s="93"/>
      <c r="AZ1270" s="93"/>
      <c r="BA1270" s="93"/>
      <c r="BB1270" s="93"/>
      <c r="BC1270" s="93"/>
      <c r="BD1270" s="93"/>
      <c r="BE1270" s="93"/>
      <c r="BF1270" s="93"/>
      <c r="BG1270" s="93"/>
      <c r="BH1270" s="93"/>
      <c r="BI1270" s="93"/>
      <c r="BJ1270" s="93"/>
      <c r="BK1270" s="93"/>
      <c r="BL1270" s="93"/>
      <c r="BM1270" s="93"/>
      <c r="BN1270" s="93"/>
      <c r="BO1270" s="93"/>
      <c r="BP1270" s="93"/>
      <c r="BQ1270" s="93"/>
      <c r="BR1270" s="93"/>
      <c r="BS1270" s="93"/>
      <c r="BT1270" s="93"/>
      <c r="BU1270" s="93"/>
      <c r="BV1270" s="93"/>
      <c r="BW1270" s="93"/>
      <c r="BX1270" s="93"/>
      <c r="BY1270" s="93"/>
    </row>
    <row r="1271" spans="1:77" s="97" customFormat="1" x14ac:dyDescent="0.2">
      <c r="A1271" s="157"/>
      <c r="X1271" s="93"/>
      <c r="Y1271" s="93"/>
      <c r="Z1271" s="93"/>
      <c r="AA1271" s="93"/>
      <c r="AB1271" s="93"/>
      <c r="AC1271" s="93"/>
      <c r="AD1271" s="93"/>
      <c r="AE1271" s="93"/>
      <c r="AF1271" s="93"/>
      <c r="AG1271" s="93"/>
      <c r="AH1271" s="93"/>
      <c r="AI1271" s="93"/>
      <c r="AJ1271" s="93"/>
      <c r="AK1271" s="93"/>
      <c r="AL1271" s="93"/>
      <c r="AM1271" s="93"/>
      <c r="AN1271" s="93"/>
      <c r="AO1271" s="93"/>
      <c r="AP1271" s="93"/>
      <c r="AQ1271" s="93"/>
      <c r="AR1271" s="93"/>
      <c r="AS1271" s="93"/>
      <c r="AT1271" s="93"/>
      <c r="AU1271" s="93"/>
      <c r="AV1271" s="93"/>
      <c r="AW1271" s="93"/>
      <c r="AX1271" s="93"/>
      <c r="AY1271" s="93"/>
      <c r="AZ1271" s="93"/>
      <c r="BA1271" s="93"/>
      <c r="BB1271" s="93"/>
      <c r="BC1271" s="93"/>
      <c r="BD1271" s="93"/>
      <c r="BE1271" s="93"/>
      <c r="BF1271" s="93"/>
      <c r="BG1271" s="93"/>
      <c r="BH1271" s="93"/>
      <c r="BI1271" s="93"/>
      <c r="BJ1271" s="93"/>
      <c r="BK1271" s="93"/>
      <c r="BL1271" s="93"/>
      <c r="BM1271" s="93"/>
      <c r="BN1271" s="93"/>
      <c r="BO1271" s="93"/>
      <c r="BP1271" s="93"/>
      <c r="BQ1271" s="93"/>
      <c r="BR1271" s="93"/>
      <c r="BS1271" s="93"/>
      <c r="BT1271" s="93"/>
      <c r="BU1271" s="93"/>
      <c r="BV1271" s="93"/>
      <c r="BW1271" s="93"/>
      <c r="BX1271" s="93"/>
      <c r="BY1271" s="93"/>
    </row>
    <row r="1272" spans="1:77" s="97" customFormat="1" x14ac:dyDescent="0.2">
      <c r="A1272" s="157"/>
      <c r="X1272" s="93"/>
      <c r="Y1272" s="93"/>
      <c r="Z1272" s="93"/>
      <c r="AA1272" s="93"/>
      <c r="AB1272" s="93"/>
      <c r="AC1272" s="93"/>
      <c r="AD1272" s="93"/>
      <c r="AE1272" s="93"/>
      <c r="AF1272" s="93"/>
      <c r="AG1272" s="93"/>
      <c r="AH1272" s="93"/>
      <c r="AI1272" s="93"/>
      <c r="AJ1272" s="93"/>
      <c r="AK1272" s="93"/>
      <c r="AL1272" s="93"/>
      <c r="AM1272" s="93"/>
      <c r="AN1272" s="93"/>
      <c r="AO1272" s="93"/>
      <c r="AP1272" s="93"/>
      <c r="AQ1272" s="93"/>
      <c r="AR1272" s="93"/>
      <c r="AS1272" s="93"/>
      <c r="AT1272" s="93"/>
      <c r="AU1272" s="93"/>
      <c r="AV1272" s="93"/>
      <c r="AW1272" s="93"/>
      <c r="AX1272" s="93"/>
      <c r="AY1272" s="93"/>
      <c r="AZ1272" s="93"/>
      <c r="BA1272" s="93"/>
      <c r="BB1272" s="93"/>
      <c r="BC1272" s="93"/>
      <c r="BD1272" s="93"/>
      <c r="BE1272" s="93"/>
      <c r="BF1272" s="93"/>
      <c r="BG1272" s="93"/>
      <c r="BH1272" s="93"/>
      <c r="BI1272" s="93"/>
      <c r="BJ1272" s="93"/>
      <c r="BK1272" s="93"/>
      <c r="BL1272" s="93"/>
      <c r="BM1272" s="93"/>
      <c r="BN1272" s="93"/>
      <c r="BO1272" s="93"/>
      <c r="BP1272" s="93"/>
      <c r="BQ1272" s="93"/>
      <c r="BR1272" s="93"/>
      <c r="BS1272" s="93"/>
      <c r="BT1272" s="93"/>
      <c r="BU1272" s="93"/>
      <c r="BV1272" s="93"/>
      <c r="BW1272" s="93"/>
      <c r="BX1272" s="93"/>
      <c r="BY1272" s="93"/>
    </row>
    <row r="1273" spans="1:77" s="97" customFormat="1" x14ac:dyDescent="0.2">
      <c r="A1273" s="157"/>
      <c r="X1273" s="93"/>
      <c r="Y1273" s="93"/>
      <c r="Z1273" s="93"/>
      <c r="AA1273" s="93"/>
      <c r="AB1273" s="93"/>
      <c r="AC1273" s="93"/>
      <c r="AD1273" s="93"/>
      <c r="AE1273" s="93"/>
      <c r="AF1273" s="93"/>
      <c r="AG1273" s="93"/>
      <c r="AH1273" s="93"/>
      <c r="AI1273" s="93"/>
      <c r="AJ1273" s="93"/>
      <c r="AK1273" s="93"/>
      <c r="AL1273" s="93"/>
      <c r="AM1273" s="93"/>
      <c r="AN1273" s="93"/>
      <c r="AO1273" s="93"/>
      <c r="AP1273" s="93"/>
      <c r="AQ1273" s="93"/>
      <c r="AR1273" s="93"/>
      <c r="AS1273" s="93"/>
      <c r="AT1273" s="93"/>
      <c r="AU1273" s="93"/>
      <c r="AV1273" s="93"/>
      <c r="AW1273" s="93"/>
      <c r="AX1273" s="93"/>
      <c r="AY1273" s="93"/>
      <c r="AZ1273" s="93"/>
      <c r="BA1273" s="93"/>
      <c r="BB1273" s="93"/>
      <c r="BC1273" s="93"/>
      <c r="BD1273" s="93"/>
      <c r="BE1273" s="93"/>
      <c r="BF1273" s="93"/>
      <c r="BG1273" s="93"/>
      <c r="BH1273" s="93"/>
      <c r="BI1273" s="93"/>
      <c r="BJ1273" s="93"/>
      <c r="BK1273" s="93"/>
      <c r="BL1273" s="93"/>
      <c r="BM1273" s="93"/>
      <c r="BN1273" s="93"/>
      <c r="BO1273" s="93"/>
      <c r="BP1273" s="93"/>
      <c r="BQ1273" s="93"/>
      <c r="BR1273" s="93"/>
      <c r="BS1273" s="93"/>
      <c r="BT1273" s="93"/>
      <c r="BU1273" s="93"/>
      <c r="BV1273" s="93"/>
      <c r="BW1273" s="93"/>
      <c r="BX1273" s="93"/>
      <c r="BY1273" s="93"/>
    </row>
    <row r="1274" spans="1:77" s="97" customFormat="1" x14ac:dyDescent="0.2">
      <c r="A1274" s="157"/>
      <c r="X1274" s="93"/>
      <c r="Y1274" s="93"/>
      <c r="Z1274" s="93"/>
      <c r="AA1274" s="93"/>
      <c r="AB1274" s="93"/>
      <c r="AC1274" s="93"/>
      <c r="AD1274" s="93"/>
      <c r="AE1274" s="93"/>
      <c r="AF1274" s="93"/>
      <c r="AG1274" s="93"/>
      <c r="AH1274" s="93"/>
      <c r="AI1274" s="93"/>
      <c r="AJ1274" s="93"/>
      <c r="AK1274" s="93"/>
      <c r="AL1274" s="93"/>
      <c r="AM1274" s="93"/>
      <c r="AN1274" s="93"/>
      <c r="AO1274" s="93"/>
      <c r="AP1274" s="93"/>
      <c r="AQ1274" s="93"/>
      <c r="AR1274" s="93"/>
      <c r="AS1274" s="93"/>
      <c r="AT1274" s="93"/>
      <c r="AU1274" s="93"/>
      <c r="AV1274" s="93"/>
      <c r="AW1274" s="93"/>
      <c r="AX1274" s="93"/>
      <c r="AY1274" s="93"/>
      <c r="AZ1274" s="93"/>
      <c r="BA1274" s="93"/>
      <c r="BB1274" s="93"/>
      <c r="BC1274" s="93"/>
      <c r="BD1274" s="93"/>
      <c r="BE1274" s="93"/>
      <c r="BF1274" s="93"/>
      <c r="BG1274" s="93"/>
      <c r="BH1274" s="93"/>
      <c r="BI1274" s="93"/>
      <c r="BJ1274" s="93"/>
      <c r="BK1274" s="93"/>
      <c r="BL1274" s="93"/>
      <c r="BM1274" s="93"/>
      <c r="BN1274" s="93"/>
      <c r="BO1274" s="93"/>
      <c r="BP1274" s="93"/>
      <c r="BQ1274" s="93"/>
      <c r="BR1274" s="93"/>
      <c r="BS1274" s="93"/>
      <c r="BT1274" s="93"/>
      <c r="BU1274" s="93"/>
      <c r="BV1274" s="93"/>
      <c r="BW1274" s="93"/>
      <c r="BX1274" s="93"/>
      <c r="BY1274" s="93"/>
    </row>
    <row r="1275" spans="1:77" s="97" customFormat="1" x14ac:dyDescent="0.2">
      <c r="A1275" s="157"/>
      <c r="X1275" s="93"/>
      <c r="Y1275" s="93"/>
      <c r="Z1275" s="93"/>
      <c r="AA1275" s="93"/>
      <c r="AB1275" s="93"/>
      <c r="AC1275" s="93"/>
      <c r="AD1275" s="93"/>
      <c r="AE1275" s="93"/>
      <c r="AF1275" s="93"/>
      <c r="AG1275" s="93"/>
      <c r="AH1275" s="93"/>
      <c r="AI1275" s="93"/>
      <c r="AJ1275" s="93"/>
      <c r="AK1275" s="93"/>
      <c r="AL1275" s="93"/>
      <c r="AM1275" s="93"/>
      <c r="AN1275" s="93"/>
      <c r="AO1275" s="93"/>
      <c r="AP1275" s="93"/>
      <c r="AQ1275" s="93"/>
      <c r="AR1275" s="93"/>
      <c r="AS1275" s="93"/>
      <c r="AT1275" s="93"/>
      <c r="AU1275" s="93"/>
      <c r="AV1275" s="93"/>
      <c r="AW1275" s="93"/>
      <c r="AX1275" s="93"/>
      <c r="AY1275" s="93"/>
      <c r="AZ1275" s="93"/>
      <c r="BA1275" s="93"/>
      <c r="BB1275" s="93"/>
      <c r="BC1275" s="93"/>
      <c r="BD1275" s="93"/>
      <c r="BE1275" s="93"/>
      <c r="BF1275" s="93"/>
      <c r="BG1275" s="93"/>
      <c r="BH1275" s="93"/>
      <c r="BI1275" s="93"/>
      <c r="BJ1275" s="93"/>
      <c r="BK1275" s="93"/>
      <c r="BL1275" s="93"/>
      <c r="BM1275" s="93"/>
      <c r="BN1275" s="93"/>
      <c r="BO1275" s="93"/>
      <c r="BP1275" s="93"/>
      <c r="BQ1275" s="93"/>
      <c r="BR1275" s="93"/>
      <c r="BS1275" s="93"/>
      <c r="BT1275" s="93"/>
      <c r="BU1275" s="93"/>
      <c r="BV1275" s="93"/>
      <c r="BW1275" s="93"/>
      <c r="BX1275" s="93"/>
      <c r="BY1275" s="93"/>
    </row>
    <row r="1276" spans="1:77" s="97" customFormat="1" x14ac:dyDescent="0.2">
      <c r="A1276" s="157"/>
      <c r="X1276" s="93"/>
      <c r="Y1276" s="93"/>
      <c r="Z1276" s="93"/>
      <c r="AA1276" s="93"/>
      <c r="AB1276" s="93"/>
      <c r="AC1276" s="93"/>
      <c r="AD1276" s="93"/>
      <c r="AE1276" s="93"/>
      <c r="AF1276" s="93"/>
      <c r="AG1276" s="93"/>
      <c r="AH1276" s="93"/>
      <c r="AI1276" s="93"/>
      <c r="AJ1276" s="93"/>
      <c r="AK1276" s="93"/>
      <c r="AL1276" s="93"/>
      <c r="AM1276" s="93"/>
      <c r="AN1276" s="93"/>
      <c r="AO1276" s="93"/>
      <c r="AP1276" s="93"/>
      <c r="AQ1276" s="93"/>
      <c r="AR1276" s="93"/>
      <c r="AS1276" s="93"/>
      <c r="AT1276" s="93"/>
      <c r="AU1276" s="93"/>
      <c r="AV1276" s="93"/>
      <c r="AW1276" s="93"/>
      <c r="AX1276" s="93"/>
      <c r="AY1276" s="93"/>
      <c r="AZ1276" s="93"/>
      <c r="BA1276" s="93"/>
      <c r="BB1276" s="93"/>
      <c r="BC1276" s="93"/>
      <c r="BD1276" s="93"/>
      <c r="BE1276" s="93"/>
      <c r="BF1276" s="93"/>
      <c r="BG1276" s="93"/>
      <c r="BH1276" s="93"/>
      <c r="BI1276" s="93"/>
      <c r="BJ1276" s="93"/>
      <c r="BK1276" s="93"/>
      <c r="BL1276" s="93"/>
      <c r="BM1276" s="93"/>
      <c r="BN1276" s="93"/>
      <c r="BO1276" s="93"/>
      <c r="BP1276" s="93"/>
      <c r="BQ1276" s="93"/>
      <c r="BR1276" s="93"/>
      <c r="BS1276" s="93"/>
      <c r="BT1276" s="93"/>
      <c r="BU1276" s="93"/>
      <c r="BV1276" s="93"/>
      <c r="BW1276" s="93"/>
      <c r="BX1276" s="93"/>
      <c r="BY1276" s="93"/>
    </row>
    <row r="1277" spans="1:77" s="97" customFormat="1" x14ac:dyDescent="0.2">
      <c r="A1277" s="157"/>
      <c r="X1277" s="93"/>
      <c r="Y1277" s="93"/>
      <c r="Z1277" s="93"/>
      <c r="AA1277" s="93"/>
      <c r="AB1277" s="93"/>
      <c r="AC1277" s="93"/>
      <c r="AD1277" s="93"/>
      <c r="AE1277" s="93"/>
      <c r="AF1277" s="93"/>
      <c r="AG1277" s="93"/>
      <c r="AH1277" s="93"/>
      <c r="AI1277" s="93"/>
      <c r="AJ1277" s="93"/>
      <c r="AK1277" s="93"/>
      <c r="AL1277" s="93"/>
      <c r="AM1277" s="93"/>
      <c r="AN1277" s="93"/>
      <c r="AO1277" s="93"/>
      <c r="AP1277" s="93"/>
      <c r="AQ1277" s="93"/>
      <c r="AR1277" s="93"/>
      <c r="AS1277" s="93"/>
      <c r="AT1277" s="93"/>
      <c r="AU1277" s="93"/>
      <c r="AV1277" s="93"/>
      <c r="AW1277" s="93"/>
      <c r="AX1277" s="93"/>
      <c r="AY1277" s="93"/>
      <c r="AZ1277" s="93"/>
      <c r="BA1277" s="93"/>
      <c r="BB1277" s="93"/>
      <c r="BC1277" s="93"/>
      <c r="BD1277" s="93"/>
      <c r="BE1277" s="93"/>
      <c r="BF1277" s="93"/>
      <c r="BG1277" s="93"/>
      <c r="BH1277" s="93"/>
      <c r="BI1277" s="93"/>
      <c r="BJ1277" s="93"/>
      <c r="BK1277" s="93"/>
      <c r="BL1277" s="93"/>
      <c r="BM1277" s="93"/>
      <c r="BN1277" s="93"/>
      <c r="BO1277" s="93"/>
      <c r="BP1277" s="93"/>
      <c r="BQ1277" s="93"/>
      <c r="BR1277" s="93"/>
      <c r="BS1277" s="93"/>
      <c r="BT1277" s="93"/>
      <c r="BU1277" s="93"/>
      <c r="BV1277" s="93"/>
      <c r="BW1277" s="93"/>
      <c r="BX1277" s="93"/>
      <c r="BY1277" s="93"/>
    </row>
    <row r="1278" spans="1:77" s="97" customFormat="1" x14ac:dyDescent="0.2">
      <c r="A1278" s="157"/>
      <c r="X1278" s="93"/>
      <c r="Y1278" s="93"/>
      <c r="Z1278" s="93"/>
      <c r="AA1278" s="93"/>
      <c r="AB1278" s="93"/>
      <c r="AC1278" s="93"/>
      <c r="AD1278" s="93"/>
      <c r="AE1278" s="93"/>
      <c r="AF1278" s="93"/>
      <c r="AG1278" s="93"/>
      <c r="AH1278" s="93"/>
      <c r="AI1278" s="93"/>
      <c r="AJ1278" s="93"/>
      <c r="AK1278" s="93"/>
      <c r="AL1278" s="93"/>
      <c r="AM1278" s="93"/>
      <c r="AN1278" s="93"/>
      <c r="AO1278" s="93"/>
      <c r="AP1278" s="93"/>
      <c r="AQ1278" s="93"/>
      <c r="AR1278" s="93"/>
      <c r="AS1278" s="93"/>
      <c r="AT1278" s="93"/>
      <c r="AU1278" s="93"/>
      <c r="AV1278" s="93"/>
      <c r="AW1278" s="93"/>
      <c r="AX1278" s="93"/>
      <c r="AY1278" s="93"/>
      <c r="AZ1278" s="93"/>
      <c r="BA1278" s="93"/>
      <c r="BB1278" s="93"/>
      <c r="BC1278" s="93"/>
      <c r="BD1278" s="93"/>
      <c r="BE1278" s="93"/>
      <c r="BF1278" s="93"/>
      <c r="BG1278" s="93"/>
      <c r="BH1278" s="93"/>
      <c r="BI1278" s="93"/>
      <c r="BJ1278" s="93"/>
      <c r="BK1278" s="93"/>
      <c r="BL1278" s="93"/>
      <c r="BM1278" s="93"/>
      <c r="BN1278" s="93"/>
      <c r="BO1278" s="93"/>
      <c r="BP1278" s="93"/>
      <c r="BQ1278" s="93"/>
      <c r="BR1278" s="93"/>
      <c r="BS1278" s="93"/>
      <c r="BT1278" s="93"/>
      <c r="BU1278" s="93"/>
      <c r="BV1278" s="93"/>
      <c r="BW1278" s="93"/>
      <c r="BX1278" s="93"/>
      <c r="BY1278" s="93"/>
    </row>
    <row r="1279" spans="1:77" s="97" customFormat="1" x14ac:dyDescent="0.2">
      <c r="A1279" s="157"/>
      <c r="X1279" s="93"/>
      <c r="Y1279" s="93"/>
      <c r="Z1279" s="93"/>
      <c r="AA1279" s="93"/>
      <c r="AB1279" s="93"/>
      <c r="AC1279" s="93"/>
      <c r="AD1279" s="93"/>
      <c r="AE1279" s="93"/>
      <c r="AF1279" s="93"/>
      <c r="AG1279" s="93"/>
      <c r="AH1279" s="93"/>
      <c r="AI1279" s="93"/>
      <c r="AJ1279" s="93"/>
      <c r="AK1279" s="93"/>
      <c r="AL1279" s="93"/>
      <c r="AM1279" s="93"/>
      <c r="AN1279" s="93"/>
      <c r="AO1279" s="93"/>
      <c r="AP1279" s="93"/>
      <c r="AQ1279" s="93"/>
      <c r="AR1279" s="93"/>
      <c r="AS1279" s="93"/>
      <c r="AT1279" s="93"/>
      <c r="AU1279" s="93"/>
      <c r="AV1279" s="93"/>
      <c r="AW1279" s="93"/>
      <c r="AX1279" s="93"/>
      <c r="AY1279" s="93"/>
      <c r="AZ1279" s="93"/>
      <c r="BA1279" s="93"/>
      <c r="BB1279" s="93"/>
      <c r="BC1279" s="93"/>
      <c r="BD1279" s="93"/>
      <c r="BE1279" s="93"/>
      <c r="BF1279" s="93"/>
      <c r="BG1279" s="93"/>
      <c r="BH1279" s="93"/>
      <c r="BI1279" s="93"/>
      <c r="BJ1279" s="93"/>
      <c r="BK1279" s="93"/>
      <c r="BL1279" s="93"/>
      <c r="BM1279" s="93"/>
      <c r="BN1279" s="93"/>
      <c r="BO1279" s="93"/>
      <c r="BP1279" s="93"/>
      <c r="BQ1279" s="93"/>
      <c r="BR1279" s="93"/>
      <c r="BS1279" s="93"/>
      <c r="BT1279" s="93"/>
      <c r="BU1279" s="93"/>
      <c r="BV1279" s="93"/>
      <c r="BW1279" s="93"/>
      <c r="BX1279" s="93"/>
      <c r="BY1279" s="93"/>
    </row>
    <row r="1280" spans="1:77" s="97" customFormat="1" x14ac:dyDescent="0.2">
      <c r="A1280" s="157"/>
      <c r="X1280" s="93"/>
      <c r="Y1280" s="93"/>
      <c r="Z1280" s="93"/>
      <c r="AA1280" s="93"/>
      <c r="AB1280" s="93"/>
      <c r="AC1280" s="93"/>
      <c r="AD1280" s="93"/>
      <c r="AE1280" s="93"/>
      <c r="AF1280" s="93"/>
      <c r="AG1280" s="93"/>
      <c r="AH1280" s="93"/>
      <c r="AI1280" s="93"/>
      <c r="AJ1280" s="93"/>
      <c r="AK1280" s="93"/>
      <c r="AL1280" s="93"/>
      <c r="AM1280" s="93"/>
      <c r="AN1280" s="93"/>
      <c r="AO1280" s="93"/>
      <c r="AP1280" s="93"/>
      <c r="AQ1280" s="93"/>
      <c r="AR1280" s="93"/>
      <c r="AS1280" s="93"/>
      <c r="AT1280" s="93"/>
      <c r="AU1280" s="93"/>
      <c r="AV1280" s="93"/>
      <c r="AW1280" s="93"/>
      <c r="AX1280" s="93"/>
      <c r="AY1280" s="93"/>
      <c r="AZ1280" s="93"/>
      <c r="BA1280" s="93"/>
      <c r="BB1280" s="93"/>
      <c r="BC1280" s="93"/>
      <c r="BD1280" s="93"/>
      <c r="BE1280" s="93"/>
      <c r="BF1280" s="93"/>
      <c r="BG1280" s="93"/>
      <c r="BH1280" s="93"/>
      <c r="BI1280" s="93"/>
      <c r="BJ1280" s="93"/>
      <c r="BK1280" s="93"/>
      <c r="BL1280" s="93"/>
      <c r="BM1280" s="93"/>
      <c r="BN1280" s="93"/>
      <c r="BO1280" s="93"/>
      <c r="BP1280" s="93"/>
      <c r="BQ1280" s="93"/>
      <c r="BR1280" s="93"/>
      <c r="BS1280" s="93"/>
      <c r="BT1280" s="93"/>
      <c r="BU1280" s="93"/>
      <c r="BV1280" s="93"/>
      <c r="BW1280" s="93"/>
      <c r="BX1280" s="93"/>
      <c r="BY1280" s="93"/>
    </row>
    <row r="1281" spans="1:77" s="97" customFormat="1" x14ac:dyDescent="0.2">
      <c r="A1281" s="157"/>
      <c r="X1281" s="93"/>
      <c r="Y1281" s="93"/>
      <c r="Z1281" s="93"/>
      <c r="AA1281" s="93"/>
      <c r="AB1281" s="93"/>
      <c r="AC1281" s="93"/>
      <c r="AD1281" s="93"/>
      <c r="AE1281" s="93"/>
      <c r="AF1281" s="93"/>
      <c r="AG1281" s="93"/>
      <c r="AH1281" s="93"/>
      <c r="AI1281" s="93"/>
      <c r="AJ1281" s="93"/>
      <c r="AK1281" s="93"/>
      <c r="AL1281" s="93"/>
      <c r="AM1281" s="93"/>
      <c r="AN1281" s="93"/>
      <c r="AO1281" s="93"/>
      <c r="AP1281" s="93"/>
      <c r="AQ1281" s="93"/>
      <c r="AR1281" s="93"/>
      <c r="AS1281" s="93"/>
      <c r="AT1281" s="93"/>
      <c r="AU1281" s="93"/>
      <c r="AV1281" s="93"/>
      <c r="AW1281" s="93"/>
      <c r="AX1281" s="93"/>
      <c r="AY1281" s="93"/>
      <c r="AZ1281" s="93"/>
      <c r="BA1281" s="93"/>
      <c r="BB1281" s="93"/>
      <c r="BC1281" s="93"/>
      <c r="BD1281" s="93"/>
      <c r="BE1281" s="93"/>
      <c r="BF1281" s="93"/>
      <c r="BG1281" s="93"/>
      <c r="BH1281" s="93"/>
      <c r="BI1281" s="93"/>
      <c r="BJ1281" s="93"/>
      <c r="BK1281" s="93"/>
      <c r="BL1281" s="93"/>
      <c r="BM1281" s="93"/>
      <c r="BN1281" s="93"/>
      <c r="BO1281" s="93"/>
      <c r="BP1281" s="93"/>
      <c r="BQ1281" s="93"/>
      <c r="BR1281" s="93"/>
      <c r="BS1281" s="93"/>
      <c r="BT1281" s="93"/>
      <c r="BU1281" s="93"/>
      <c r="BV1281" s="93"/>
      <c r="BW1281" s="93"/>
      <c r="BX1281" s="93"/>
      <c r="BY1281" s="93"/>
    </row>
    <row r="1282" spans="1:77" s="97" customFormat="1" x14ac:dyDescent="0.2">
      <c r="A1282" s="157"/>
      <c r="X1282" s="93"/>
      <c r="Y1282" s="93"/>
      <c r="Z1282" s="93"/>
      <c r="AA1282" s="93"/>
      <c r="AB1282" s="93"/>
      <c r="AC1282" s="93"/>
      <c r="AD1282" s="93"/>
      <c r="AE1282" s="93"/>
      <c r="AF1282" s="93"/>
      <c r="AG1282" s="93"/>
      <c r="AH1282" s="93"/>
      <c r="AI1282" s="93"/>
      <c r="AJ1282" s="93"/>
      <c r="AK1282" s="93"/>
      <c r="AL1282" s="93"/>
      <c r="AM1282" s="93"/>
      <c r="AN1282" s="93"/>
      <c r="AO1282" s="93"/>
      <c r="AP1282" s="93"/>
      <c r="AQ1282" s="93"/>
      <c r="AR1282" s="93"/>
      <c r="AS1282" s="93"/>
      <c r="AT1282" s="93"/>
      <c r="AU1282" s="93"/>
      <c r="AV1282" s="93"/>
      <c r="AW1282" s="93"/>
      <c r="AX1282" s="93"/>
      <c r="AY1282" s="93"/>
      <c r="AZ1282" s="93"/>
      <c r="BA1282" s="93"/>
      <c r="BB1282" s="93"/>
      <c r="BC1282" s="93"/>
      <c r="BD1282" s="93"/>
      <c r="BE1282" s="93"/>
      <c r="BF1282" s="93"/>
      <c r="BG1282" s="93"/>
      <c r="BH1282" s="93"/>
      <c r="BI1282" s="93"/>
      <c r="BJ1282" s="93"/>
      <c r="BK1282" s="93"/>
      <c r="BL1282" s="93"/>
      <c r="BM1282" s="93"/>
      <c r="BN1282" s="93"/>
      <c r="BO1282" s="93"/>
      <c r="BP1282" s="93"/>
      <c r="BQ1282" s="93"/>
      <c r="BR1282" s="93"/>
      <c r="BS1282" s="93"/>
      <c r="BT1282" s="93"/>
      <c r="BU1282" s="93"/>
      <c r="BV1282" s="93"/>
      <c r="BW1282" s="93"/>
      <c r="BX1282" s="93"/>
      <c r="BY1282" s="93"/>
    </row>
    <row r="1283" spans="1:77" s="97" customFormat="1" x14ac:dyDescent="0.2">
      <c r="A1283" s="157"/>
      <c r="X1283" s="93"/>
      <c r="Y1283" s="93"/>
      <c r="Z1283" s="93"/>
      <c r="AA1283" s="93"/>
      <c r="AB1283" s="93"/>
      <c r="AC1283" s="93"/>
      <c r="AD1283" s="93"/>
      <c r="AE1283" s="93"/>
      <c r="AF1283" s="93"/>
      <c r="AG1283" s="93"/>
      <c r="AH1283" s="93"/>
      <c r="AI1283" s="93"/>
      <c r="AJ1283" s="93"/>
      <c r="AK1283" s="93"/>
      <c r="AL1283" s="93"/>
      <c r="AM1283" s="93"/>
      <c r="AN1283" s="93"/>
      <c r="AO1283" s="93"/>
      <c r="AP1283" s="93"/>
      <c r="AQ1283" s="93"/>
      <c r="AR1283" s="93"/>
      <c r="AS1283" s="93"/>
      <c r="AT1283" s="93"/>
      <c r="AU1283" s="93"/>
      <c r="AV1283" s="93"/>
      <c r="AW1283" s="93"/>
      <c r="AX1283" s="93"/>
      <c r="AY1283" s="93"/>
      <c r="AZ1283" s="93"/>
      <c r="BA1283" s="93"/>
      <c r="BB1283" s="93"/>
      <c r="BC1283" s="93"/>
      <c r="BD1283" s="93"/>
      <c r="BE1283" s="93"/>
      <c r="BF1283" s="93"/>
      <c r="BG1283" s="93"/>
      <c r="BH1283" s="93"/>
      <c r="BI1283" s="93"/>
      <c r="BJ1283" s="93"/>
      <c r="BK1283" s="93"/>
      <c r="BL1283" s="93"/>
      <c r="BM1283" s="93"/>
      <c r="BN1283" s="93"/>
      <c r="BO1283" s="93"/>
      <c r="BP1283" s="93"/>
      <c r="BQ1283" s="93"/>
      <c r="BR1283" s="93"/>
      <c r="BS1283" s="93"/>
      <c r="BT1283" s="93"/>
      <c r="BU1283" s="93"/>
      <c r="BV1283" s="93"/>
      <c r="BW1283" s="93"/>
      <c r="BX1283" s="93"/>
      <c r="BY1283" s="93"/>
    </row>
    <row r="1284" spans="1:77" s="97" customFormat="1" x14ac:dyDescent="0.2">
      <c r="A1284" s="157"/>
      <c r="X1284" s="93"/>
      <c r="Y1284" s="93"/>
      <c r="Z1284" s="93"/>
      <c r="AA1284" s="93"/>
      <c r="AB1284" s="93"/>
      <c r="AC1284" s="93"/>
      <c r="AD1284" s="93"/>
      <c r="AE1284" s="93"/>
      <c r="AF1284" s="93"/>
      <c r="AG1284" s="93"/>
      <c r="AH1284" s="93"/>
      <c r="AI1284" s="93"/>
      <c r="AJ1284" s="93"/>
      <c r="AK1284" s="93"/>
      <c r="AL1284" s="93"/>
      <c r="AM1284" s="93"/>
      <c r="AN1284" s="93"/>
      <c r="AO1284" s="93"/>
      <c r="AP1284" s="93"/>
      <c r="AQ1284" s="93"/>
      <c r="AR1284" s="93"/>
      <c r="AS1284" s="93"/>
      <c r="AT1284" s="93"/>
      <c r="AU1284" s="93"/>
      <c r="AV1284" s="93"/>
      <c r="AW1284" s="93"/>
      <c r="AX1284" s="93"/>
      <c r="AY1284" s="93"/>
      <c r="AZ1284" s="93"/>
      <c r="BA1284" s="93"/>
      <c r="BB1284" s="93"/>
      <c r="BC1284" s="93"/>
      <c r="BD1284" s="93"/>
      <c r="BE1284" s="93"/>
      <c r="BF1284" s="93"/>
      <c r="BG1284" s="93"/>
      <c r="BH1284" s="93"/>
      <c r="BI1284" s="93"/>
      <c r="BJ1284" s="93"/>
      <c r="BK1284" s="93"/>
      <c r="BL1284" s="93"/>
      <c r="BM1284" s="93"/>
      <c r="BN1284" s="93"/>
      <c r="BO1284" s="93"/>
      <c r="BP1284" s="93"/>
      <c r="BQ1284" s="93"/>
      <c r="BR1284" s="93"/>
      <c r="BS1284" s="93"/>
      <c r="BT1284" s="93"/>
      <c r="BU1284" s="93"/>
      <c r="BV1284" s="93"/>
      <c r="BW1284" s="93"/>
      <c r="BX1284" s="93"/>
      <c r="BY1284" s="93"/>
    </row>
    <row r="1285" spans="1:77" s="97" customFormat="1" x14ac:dyDescent="0.2">
      <c r="A1285" s="157"/>
      <c r="X1285" s="93"/>
      <c r="Y1285" s="93"/>
      <c r="Z1285" s="93"/>
      <c r="AA1285" s="93"/>
      <c r="AB1285" s="93"/>
      <c r="AC1285" s="93"/>
      <c r="AD1285" s="93"/>
      <c r="AE1285" s="93"/>
      <c r="AF1285" s="93"/>
      <c r="AG1285" s="93"/>
      <c r="AH1285" s="93"/>
      <c r="AI1285" s="93"/>
      <c r="AJ1285" s="93"/>
      <c r="AK1285" s="93"/>
      <c r="AL1285" s="93"/>
      <c r="AM1285" s="93"/>
      <c r="AN1285" s="93"/>
      <c r="AO1285" s="93"/>
      <c r="AP1285" s="93"/>
      <c r="AQ1285" s="93"/>
      <c r="AR1285" s="93"/>
      <c r="AS1285" s="93"/>
      <c r="AT1285" s="93"/>
      <c r="AU1285" s="93"/>
      <c r="AV1285" s="93"/>
      <c r="AW1285" s="93"/>
      <c r="AX1285" s="93"/>
      <c r="AY1285" s="93"/>
      <c r="AZ1285" s="93"/>
      <c r="BA1285" s="93"/>
      <c r="BB1285" s="93"/>
      <c r="BC1285" s="93"/>
      <c r="BD1285" s="93"/>
      <c r="BE1285" s="93"/>
      <c r="BF1285" s="93"/>
      <c r="BG1285" s="93"/>
      <c r="BH1285" s="93"/>
      <c r="BI1285" s="93"/>
      <c r="BJ1285" s="93"/>
      <c r="BK1285" s="93"/>
      <c r="BL1285" s="93"/>
      <c r="BM1285" s="93"/>
      <c r="BN1285" s="93"/>
      <c r="BO1285" s="93"/>
      <c r="BP1285" s="93"/>
      <c r="BQ1285" s="93"/>
      <c r="BR1285" s="93"/>
      <c r="BS1285" s="93"/>
      <c r="BT1285" s="93"/>
      <c r="BU1285" s="93"/>
      <c r="BV1285" s="93"/>
      <c r="BW1285" s="93"/>
      <c r="BX1285" s="93"/>
      <c r="BY1285" s="93"/>
    </row>
    <row r="1286" spans="1:77" s="97" customFormat="1" x14ac:dyDescent="0.2">
      <c r="A1286" s="157"/>
      <c r="X1286" s="93"/>
      <c r="Y1286" s="93"/>
      <c r="Z1286" s="93"/>
      <c r="AA1286" s="93"/>
      <c r="AB1286" s="93"/>
      <c r="AC1286" s="93"/>
      <c r="AD1286" s="93"/>
      <c r="AE1286" s="93"/>
      <c r="AF1286" s="93"/>
      <c r="AG1286" s="93"/>
      <c r="AH1286" s="93"/>
      <c r="AI1286" s="93"/>
      <c r="AJ1286" s="93"/>
      <c r="AK1286" s="93"/>
      <c r="AL1286" s="93"/>
      <c r="AM1286" s="93"/>
      <c r="AN1286" s="93"/>
      <c r="AO1286" s="93"/>
      <c r="AP1286" s="93"/>
      <c r="AQ1286" s="93"/>
      <c r="AR1286" s="93"/>
      <c r="AS1286" s="93"/>
      <c r="AT1286" s="93"/>
      <c r="AU1286" s="93"/>
      <c r="AV1286" s="93"/>
      <c r="AW1286" s="93"/>
      <c r="AX1286" s="93"/>
      <c r="AY1286" s="93"/>
      <c r="AZ1286" s="93"/>
      <c r="BA1286" s="93"/>
      <c r="BB1286" s="93"/>
      <c r="BC1286" s="93"/>
      <c r="BD1286" s="93"/>
      <c r="BE1286" s="93"/>
      <c r="BF1286" s="93"/>
      <c r="BG1286" s="93"/>
      <c r="BH1286" s="93"/>
      <c r="BI1286" s="93"/>
      <c r="BJ1286" s="93"/>
      <c r="BK1286" s="93"/>
      <c r="BL1286" s="93"/>
      <c r="BM1286" s="93"/>
      <c r="BN1286" s="93"/>
      <c r="BO1286" s="93"/>
      <c r="BP1286" s="93"/>
      <c r="BQ1286" s="93"/>
      <c r="BR1286" s="93"/>
      <c r="BS1286" s="93"/>
      <c r="BT1286" s="93"/>
      <c r="BU1286" s="93"/>
      <c r="BV1286" s="93"/>
      <c r="BW1286" s="93"/>
      <c r="BX1286" s="93"/>
      <c r="BY1286" s="93"/>
    </row>
    <row r="1287" spans="1:77" s="97" customFormat="1" x14ac:dyDescent="0.2">
      <c r="A1287" s="157"/>
      <c r="X1287" s="93"/>
      <c r="Y1287" s="93"/>
      <c r="Z1287" s="93"/>
      <c r="AA1287" s="93"/>
      <c r="AB1287" s="93"/>
      <c r="AC1287" s="93"/>
      <c r="AD1287" s="93"/>
      <c r="AE1287" s="93"/>
      <c r="AF1287" s="93"/>
      <c r="AG1287" s="93"/>
      <c r="AH1287" s="93"/>
      <c r="AI1287" s="93"/>
      <c r="AJ1287" s="93"/>
      <c r="AK1287" s="93"/>
      <c r="AL1287" s="93"/>
      <c r="AM1287" s="93"/>
      <c r="AN1287" s="93"/>
      <c r="AO1287" s="93"/>
      <c r="AP1287" s="93"/>
      <c r="AQ1287" s="93"/>
      <c r="AR1287" s="93"/>
      <c r="AS1287" s="93"/>
      <c r="AT1287" s="93"/>
      <c r="AU1287" s="93"/>
      <c r="AV1287" s="93"/>
      <c r="AW1287" s="93"/>
      <c r="AX1287" s="93"/>
      <c r="AY1287" s="93"/>
      <c r="AZ1287" s="93"/>
      <c r="BA1287" s="93"/>
      <c r="BB1287" s="93"/>
      <c r="BC1287" s="93"/>
      <c r="BD1287" s="93"/>
      <c r="BE1287" s="93"/>
      <c r="BF1287" s="93"/>
      <c r="BG1287" s="93"/>
      <c r="BH1287" s="93"/>
      <c r="BI1287" s="93"/>
      <c r="BJ1287" s="93"/>
      <c r="BK1287" s="93"/>
      <c r="BL1287" s="93"/>
      <c r="BM1287" s="93"/>
      <c r="BN1287" s="93"/>
      <c r="BO1287" s="93"/>
      <c r="BP1287" s="93"/>
      <c r="BQ1287" s="93"/>
      <c r="BR1287" s="93"/>
      <c r="BS1287" s="93"/>
      <c r="BT1287" s="93"/>
      <c r="BU1287" s="93"/>
      <c r="BV1287" s="93"/>
      <c r="BW1287" s="93"/>
      <c r="BX1287" s="93"/>
      <c r="BY1287" s="93"/>
    </row>
    <row r="1288" spans="1:77" s="97" customFormat="1" x14ac:dyDescent="0.2">
      <c r="A1288" s="157"/>
      <c r="X1288" s="93"/>
      <c r="Y1288" s="93"/>
      <c r="Z1288" s="93"/>
      <c r="AA1288" s="93"/>
      <c r="AB1288" s="93"/>
      <c r="AC1288" s="93"/>
      <c r="AD1288" s="93"/>
      <c r="AE1288" s="93"/>
      <c r="AF1288" s="93"/>
      <c r="AG1288" s="93"/>
      <c r="AH1288" s="93"/>
      <c r="AI1288" s="93"/>
      <c r="AJ1288" s="93"/>
      <c r="AK1288" s="93"/>
      <c r="AL1288" s="93"/>
      <c r="AM1288" s="93"/>
      <c r="AN1288" s="93"/>
      <c r="AO1288" s="93"/>
      <c r="AP1288" s="93"/>
      <c r="AQ1288" s="93"/>
      <c r="AR1288" s="93"/>
      <c r="AS1288" s="93"/>
      <c r="AT1288" s="93"/>
      <c r="AU1288" s="93"/>
      <c r="AV1288" s="93"/>
      <c r="AW1288" s="93"/>
      <c r="AX1288" s="93"/>
      <c r="AY1288" s="93"/>
      <c r="AZ1288" s="93"/>
      <c r="BA1288" s="93"/>
      <c r="BB1288" s="93"/>
      <c r="BC1288" s="93"/>
      <c r="BD1288" s="93"/>
      <c r="BE1288" s="93"/>
      <c r="BF1288" s="93"/>
      <c r="BG1288" s="93"/>
      <c r="BH1288" s="93"/>
      <c r="BI1288" s="93"/>
      <c r="BJ1288" s="93"/>
      <c r="BK1288" s="93"/>
      <c r="BL1288" s="93"/>
      <c r="BM1288" s="93"/>
      <c r="BN1288" s="93"/>
      <c r="BO1288" s="93"/>
      <c r="BP1288" s="93"/>
      <c r="BQ1288" s="93"/>
      <c r="BR1288" s="93"/>
      <c r="BS1288" s="93"/>
      <c r="BT1288" s="93"/>
      <c r="BU1288" s="93"/>
      <c r="BV1288" s="93"/>
      <c r="BW1288" s="93"/>
      <c r="BX1288" s="93"/>
      <c r="BY1288" s="93"/>
    </row>
    <row r="1289" spans="1:77" s="97" customFormat="1" x14ac:dyDescent="0.2">
      <c r="A1289" s="157"/>
      <c r="X1289" s="93"/>
      <c r="Y1289" s="93"/>
      <c r="Z1289" s="93"/>
      <c r="AA1289" s="93"/>
      <c r="AB1289" s="93"/>
      <c r="AC1289" s="93"/>
      <c r="AD1289" s="93"/>
      <c r="AE1289" s="93"/>
      <c r="AF1289" s="93"/>
      <c r="AG1289" s="93"/>
      <c r="AH1289" s="93"/>
      <c r="AI1289" s="93"/>
      <c r="AJ1289" s="93"/>
      <c r="AK1289" s="93"/>
      <c r="AL1289" s="93"/>
      <c r="AM1289" s="93"/>
      <c r="AN1289" s="93"/>
      <c r="AO1289" s="93"/>
      <c r="AP1289" s="93"/>
      <c r="AQ1289" s="93"/>
      <c r="AR1289" s="93"/>
      <c r="AS1289" s="93"/>
      <c r="AT1289" s="93"/>
      <c r="AU1289" s="93"/>
      <c r="AV1289" s="93"/>
      <c r="AW1289" s="93"/>
      <c r="AX1289" s="93"/>
      <c r="AY1289" s="93"/>
      <c r="AZ1289" s="93"/>
      <c r="BA1289" s="93"/>
      <c r="BB1289" s="93"/>
      <c r="BC1289" s="93"/>
      <c r="BD1289" s="93"/>
      <c r="BE1289" s="93"/>
      <c r="BF1289" s="93"/>
      <c r="BG1289" s="93"/>
      <c r="BH1289" s="93"/>
      <c r="BI1289" s="93"/>
      <c r="BJ1289" s="93"/>
      <c r="BK1289" s="93"/>
      <c r="BL1289" s="93"/>
      <c r="BM1289" s="93"/>
      <c r="BN1289" s="93"/>
      <c r="BO1289" s="93"/>
      <c r="BP1289" s="93"/>
      <c r="BQ1289" s="93"/>
      <c r="BR1289" s="93"/>
      <c r="BS1289" s="93"/>
      <c r="BT1289" s="93"/>
      <c r="BU1289" s="93"/>
      <c r="BV1289" s="93"/>
      <c r="BW1289" s="93"/>
      <c r="BX1289" s="93"/>
      <c r="BY1289" s="93"/>
    </row>
    <row r="1290" spans="1:77" s="97" customFormat="1" x14ac:dyDescent="0.2">
      <c r="A1290" s="157"/>
      <c r="X1290" s="93"/>
      <c r="Y1290" s="93"/>
      <c r="Z1290" s="93"/>
      <c r="AA1290" s="93"/>
      <c r="AB1290" s="93"/>
      <c r="AC1290" s="93"/>
      <c r="AD1290" s="93"/>
      <c r="AE1290" s="93"/>
      <c r="AF1290" s="93"/>
      <c r="AG1290" s="93"/>
      <c r="AH1290" s="93"/>
      <c r="AI1290" s="93"/>
      <c r="AJ1290" s="93"/>
      <c r="AK1290" s="93"/>
      <c r="AL1290" s="93"/>
      <c r="AM1290" s="93"/>
      <c r="AN1290" s="93"/>
      <c r="AO1290" s="93"/>
      <c r="AP1290" s="93"/>
      <c r="AQ1290" s="93"/>
      <c r="AR1290" s="93"/>
      <c r="AS1290" s="93"/>
      <c r="AT1290" s="93"/>
      <c r="AU1290" s="93"/>
      <c r="AV1290" s="93"/>
      <c r="AW1290" s="93"/>
      <c r="AX1290" s="93"/>
      <c r="AY1290" s="93"/>
      <c r="AZ1290" s="93"/>
      <c r="BA1290" s="93"/>
      <c r="BB1290" s="93"/>
      <c r="BC1290" s="93"/>
      <c r="BD1290" s="93"/>
      <c r="BE1290" s="93"/>
      <c r="BF1290" s="93"/>
      <c r="BG1290" s="93"/>
      <c r="BH1290" s="93"/>
      <c r="BI1290" s="93"/>
      <c r="BJ1290" s="93"/>
      <c r="BK1290" s="93"/>
      <c r="BL1290" s="93"/>
      <c r="BM1290" s="93"/>
      <c r="BN1290" s="93"/>
      <c r="BO1290" s="93"/>
      <c r="BP1290" s="93"/>
      <c r="BQ1290" s="93"/>
      <c r="BR1290" s="93"/>
      <c r="BS1290" s="93"/>
      <c r="BT1290" s="93"/>
      <c r="BU1290" s="93"/>
      <c r="BV1290" s="93"/>
      <c r="BW1290" s="93"/>
      <c r="BX1290" s="93"/>
      <c r="BY1290" s="93"/>
    </row>
    <row r="1291" spans="1:77" s="97" customFormat="1" x14ac:dyDescent="0.2">
      <c r="A1291" s="157"/>
      <c r="X1291" s="93"/>
      <c r="Y1291" s="93"/>
      <c r="Z1291" s="93"/>
      <c r="AA1291" s="93"/>
      <c r="AB1291" s="93"/>
      <c r="AC1291" s="93"/>
      <c r="AD1291" s="93"/>
      <c r="AE1291" s="93"/>
      <c r="AF1291" s="93"/>
      <c r="AG1291" s="93"/>
      <c r="AH1291" s="93"/>
      <c r="AI1291" s="93"/>
      <c r="AJ1291" s="93"/>
      <c r="AK1291" s="93"/>
      <c r="AL1291" s="93"/>
      <c r="AM1291" s="93"/>
      <c r="AN1291" s="93"/>
      <c r="AO1291" s="93"/>
      <c r="AP1291" s="93"/>
      <c r="AQ1291" s="93"/>
      <c r="AR1291" s="93"/>
      <c r="AS1291" s="93"/>
      <c r="AT1291" s="93"/>
      <c r="AU1291" s="93"/>
      <c r="AV1291" s="93"/>
      <c r="AW1291" s="93"/>
      <c r="AX1291" s="93"/>
      <c r="AY1291" s="93"/>
      <c r="AZ1291" s="93"/>
      <c r="BA1291" s="93"/>
      <c r="BB1291" s="93"/>
      <c r="BC1291" s="93"/>
      <c r="BD1291" s="93"/>
      <c r="BE1291" s="93"/>
      <c r="BF1291" s="93"/>
      <c r="BG1291" s="93"/>
      <c r="BH1291" s="93"/>
      <c r="BI1291" s="93"/>
      <c r="BJ1291" s="93"/>
      <c r="BK1291" s="93"/>
      <c r="BL1291" s="93"/>
      <c r="BM1291" s="93"/>
      <c r="BN1291" s="93"/>
      <c r="BO1291" s="93"/>
      <c r="BP1291" s="93"/>
      <c r="BQ1291" s="93"/>
      <c r="BR1291" s="93"/>
      <c r="BS1291" s="93"/>
      <c r="BT1291" s="93"/>
      <c r="BU1291" s="93"/>
      <c r="BV1291" s="93"/>
      <c r="BW1291" s="93"/>
      <c r="BX1291" s="93"/>
      <c r="BY1291" s="93"/>
    </row>
    <row r="1292" spans="1:77" s="97" customFormat="1" x14ac:dyDescent="0.2">
      <c r="A1292" s="157"/>
      <c r="X1292" s="93"/>
      <c r="Y1292" s="93"/>
      <c r="Z1292" s="93"/>
      <c r="AA1292" s="93"/>
      <c r="AB1292" s="93"/>
      <c r="AC1292" s="93"/>
      <c r="AD1292" s="93"/>
      <c r="AE1292" s="93"/>
      <c r="AF1292" s="93"/>
      <c r="AG1292" s="93"/>
      <c r="AH1292" s="93"/>
      <c r="AI1292" s="93"/>
      <c r="AJ1292" s="93"/>
      <c r="AK1292" s="93"/>
      <c r="AL1292" s="93"/>
      <c r="AM1292" s="93"/>
      <c r="AN1292" s="93"/>
      <c r="AO1292" s="93"/>
      <c r="AP1292" s="93"/>
      <c r="AQ1292" s="93"/>
      <c r="AR1292" s="93"/>
      <c r="AS1292" s="93"/>
      <c r="AT1292" s="93"/>
      <c r="AU1292" s="93"/>
      <c r="AV1292" s="93"/>
      <c r="AW1292" s="93"/>
      <c r="AX1292" s="93"/>
      <c r="AY1292" s="93"/>
      <c r="AZ1292" s="93"/>
      <c r="BA1292" s="93"/>
      <c r="BB1292" s="93"/>
      <c r="BC1292" s="93"/>
      <c r="BD1292" s="93"/>
      <c r="BE1292" s="93"/>
      <c r="BF1292" s="93"/>
      <c r="BG1292" s="93"/>
      <c r="BH1292" s="93"/>
      <c r="BI1292" s="93"/>
      <c r="BJ1292" s="93"/>
      <c r="BK1292" s="93"/>
      <c r="BL1292" s="93"/>
      <c r="BM1292" s="93"/>
      <c r="BN1292" s="93"/>
      <c r="BO1292" s="93"/>
      <c r="BP1292" s="93"/>
      <c r="BQ1292" s="93"/>
      <c r="BR1292" s="93"/>
      <c r="BS1292" s="93"/>
      <c r="BT1292" s="93"/>
      <c r="BU1292" s="93"/>
      <c r="BV1292" s="93"/>
      <c r="BW1292" s="93"/>
      <c r="BX1292" s="93"/>
      <c r="BY1292" s="93"/>
    </row>
    <row r="1293" spans="1:77" s="97" customFormat="1" x14ac:dyDescent="0.2">
      <c r="A1293" s="157"/>
      <c r="X1293" s="93"/>
      <c r="Y1293" s="93"/>
      <c r="Z1293" s="93"/>
      <c r="AA1293" s="93"/>
      <c r="AB1293" s="93"/>
      <c r="AC1293" s="93"/>
      <c r="AD1293" s="93"/>
      <c r="AE1293" s="93"/>
      <c r="AF1293" s="93"/>
      <c r="AG1293" s="93"/>
      <c r="AH1293" s="93"/>
      <c r="AI1293" s="93"/>
      <c r="AJ1293" s="93"/>
      <c r="AK1293" s="93"/>
      <c r="AL1293" s="93"/>
      <c r="AM1293" s="93"/>
      <c r="AN1293" s="93"/>
      <c r="AO1293" s="93"/>
      <c r="AP1293" s="93"/>
      <c r="AQ1293" s="93"/>
      <c r="AR1293" s="93"/>
      <c r="AS1293" s="93"/>
      <c r="AT1293" s="93"/>
      <c r="AU1293" s="93"/>
      <c r="AV1293" s="93"/>
      <c r="AW1293" s="93"/>
      <c r="AX1293" s="93"/>
      <c r="AY1293" s="93"/>
      <c r="AZ1293" s="93"/>
      <c r="BA1293" s="93"/>
      <c r="BB1293" s="93"/>
      <c r="BC1293" s="93"/>
      <c r="BD1293" s="93"/>
      <c r="BE1293" s="93"/>
      <c r="BF1293" s="93"/>
      <c r="BG1293" s="93"/>
      <c r="BH1293" s="93"/>
      <c r="BI1293" s="93"/>
      <c r="BJ1293" s="93"/>
      <c r="BK1293" s="93"/>
      <c r="BL1293" s="93"/>
      <c r="BM1293" s="93"/>
      <c r="BN1293" s="93"/>
      <c r="BO1293" s="93"/>
      <c r="BP1293" s="93"/>
      <c r="BQ1293" s="93"/>
      <c r="BR1293" s="93"/>
      <c r="BS1293" s="93"/>
      <c r="BT1293" s="93"/>
      <c r="BU1293" s="93"/>
      <c r="BV1293" s="93"/>
      <c r="BW1293" s="93"/>
      <c r="BX1293" s="93"/>
      <c r="BY1293" s="93"/>
    </row>
    <row r="1294" spans="1:77" s="97" customFormat="1" x14ac:dyDescent="0.2">
      <c r="A1294" s="157"/>
      <c r="X1294" s="93"/>
      <c r="Y1294" s="93"/>
      <c r="Z1294" s="93"/>
      <c r="AA1294" s="93"/>
      <c r="AB1294" s="93"/>
      <c r="AC1294" s="93"/>
      <c r="AD1294" s="93"/>
      <c r="AE1294" s="93"/>
      <c r="AF1294" s="93"/>
      <c r="AG1294" s="93"/>
      <c r="AH1294" s="93"/>
      <c r="AI1294" s="93"/>
      <c r="AJ1294" s="93"/>
      <c r="AK1294" s="93"/>
      <c r="AL1294" s="93"/>
      <c r="AM1294" s="93"/>
      <c r="AN1294" s="93"/>
      <c r="AO1294" s="93"/>
      <c r="AP1294" s="93"/>
      <c r="AQ1294" s="93"/>
      <c r="AR1294" s="93"/>
      <c r="AS1294" s="93"/>
      <c r="AT1294" s="93"/>
      <c r="AU1294" s="93"/>
      <c r="AV1294" s="93"/>
      <c r="AW1294" s="93"/>
      <c r="AX1294" s="93"/>
      <c r="AY1294" s="93"/>
      <c r="AZ1294" s="93"/>
      <c r="BA1294" s="93"/>
      <c r="BB1294" s="93"/>
      <c r="BC1294" s="93"/>
      <c r="BD1294" s="93"/>
      <c r="BE1294" s="93"/>
      <c r="BF1294" s="93"/>
      <c r="BG1294" s="93"/>
      <c r="BH1294" s="93"/>
      <c r="BI1294" s="93"/>
      <c r="BJ1294" s="93"/>
      <c r="BK1294" s="93"/>
      <c r="BL1294" s="93"/>
      <c r="BM1294" s="93"/>
      <c r="BN1294" s="93"/>
      <c r="BO1294" s="93"/>
      <c r="BP1294" s="93"/>
      <c r="BQ1294" s="93"/>
      <c r="BR1294" s="93"/>
      <c r="BS1294" s="93"/>
      <c r="BT1294" s="93"/>
      <c r="BU1294" s="93"/>
      <c r="BV1294" s="93"/>
      <c r="BW1294" s="93"/>
      <c r="BX1294" s="93"/>
      <c r="BY1294" s="93"/>
    </row>
    <row r="1295" spans="1:77" s="97" customFormat="1" x14ac:dyDescent="0.2">
      <c r="A1295" s="157"/>
      <c r="X1295" s="93"/>
      <c r="Y1295" s="93"/>
      <c r="Z1295" s="93"/>
      <c r="AA1295" s="93"/>
      <c r="AB1295" s="93"/>
      <c r="AC1295" s="93"/>
      <c r="AD1295" s="93"/>
      <c r="AE1295" s="93"/>
      <c r="AF1295" s="93"/>
      <c r="AG1295" s="93"/>
      <c r="AH1295" s="93"/>
      <c r="AI1295" s="93"/>
      <c r="AJ1295" s="93"/>
      <c r="AK1295" s="93"/>
      <c r="AL1295" s="93"/>
      <c r="AM1295" s="93"/>
      <c r="AN1295" s="93"/>
      <c r="AO1295" s="93"/>
      <c r="AP1295" s="93"/>
      <c r="AQ1295" s="93"/>
      <c r="AR1295" s="93"/>
      <c r="AS1295" s="93"/>
      <c r="AT1295" s="93"/>
      <c r="AU1295" s="93"/>
      <c r="AV1295" s="93"/>
      <c r="AW1295" s="93"/>
      <c r="AX1295" s="93"/>
      <c r="AY1295" s="93"/>
      <c r="AZ1295" s="93"/>
      <c r="BA1295" s="93"/>
      <c r="BB1295" s="93"/>
      <c r="BC1295" s="93"/>
      <c r="BD1295" s="93"/>
      <c r="BE1295" s="93"/>
      <c r="BF1295" s="93"/>
      <c r="BG1295" s="93"/>
      <c r="BH1295" s="93"/>
      <c r="BI1295" s="93"/>
      <c r="BJ1295" s="93"/>
      <c r="BK1295" s="93"/>
      <c r="BL1295" s="93"/>
      <c r="BM1295" s="93"/>
      <c r="BN1295" s="93"/>
      <c r="BO1295" s="93"/>
      <c r="BP1295" s="93"/>
      <c r="BQ1295" s="93"/>
      <c r="BR1295" s="93"/>
      <c r="BS1295" s="93"/>
      <c r="BT1295" s="93"/>
      <c r="BU1295" s="93"/>
      <c r="BV1295" s="93"/>
      <c r="BW1295" s="93"/>
      <c r="BX1295" s="93"/>
      <c r="BY1295" s="93"/>
    </row>
    <row r="1296" spans="1:77" s="97" customFormat="1" x14ac:dyDescent="0.2">
      <c r="A1296" s="157"/>
      <c r="X1296" s="93"/>
      <c r="Y1296" s="93"/>
      <c r="Z1296" s="93"/>
      <c r="AA1296" s="93"/>
      <c r="AB1296" s="93"/>
      <c r="AC1296" s="93"/>
      <c r="AD1296" s="93"/>
      <c r="AE1296" s="93"/>
      <c r="AF1296" s="93"/>
      <c r="AG1296" s="93"/>
      <c r="AH1296" s="93"/>
      <c r="AI1296" s="93"/>
      <c r="AJ1296" s="93"/>
      <c r="AK1296" s="93"/>
      <c r="AL1296" s="93"/>
      <c r="AM1296" s="93"/>
      <c r="AN1296" s="93"/>
      <c r="AO1296" s="93"/>
      <c r="AP1296" s="93"/>
      <c r="AQ1296" s="93"/>
      <c r="AR1296" s="93"/>
      <c r="AS1296" s="93"/>
      <c r="AT1296" s="93"/>
      <c r="AU1296" s="93"/>
      <c r="AV1296" s="93"/>
      <c r="AW1296" s="93"/>
      <c r="AX1296" s="93"/>
      <c r="AY1296" s="93"/>
      <c r="AZ1296" s="93"/>
      <c r="BA1296" s="93"/>
      <c r="BB1296" s="93"/>
      <c r="BC1296" s="93"/>
      <c r="BD1296" s="93"/>
      <c r="BE1296" s="93"/>
      <c r="BF1296" s="93"/>
      <c r="BG1296" s="93"/>
      <c r="BH1296" s="93"/>
      <c r="BI1296" s="93"/>
      <c r="BJ1296" s="93"/>
      <c r="BK1296" s="93"/>
      <c r="BL1296" s="93"/>
      <c r="BM1296" s="93"/>
      <c r="BN1296" s="93"/>
      <c r="BO1296" s="93"/>
      <c r="BP1296" s="93"/>
      <c r="BQ1296" s="93"/>
      <c r="BR1296" s="93"/>
      <c r="BS1296" s="93"/>
      <c r="BT1296" s="93"/>
      <c r="BU1296" s="93"/>
      <c r="BV1296" s="93"/>
      <c r="BW1296" s="93"/>
      <c r="BX1296" s="93"/>
      <c r="BY1296" s="93"/>
    </row>
    <row r="1297" spans="1:77" s="97" customFormat="1" x14ac:dyDescent="0.2">
      <c r="A1297" s="157"/>
      <c r="X1297" s="93"/>
      <c r="Y1297" s="93"/>
      <c r="Z1297" s="93"/>
      <c r="AA1297" s="93"/>
      <c r="AB1297" s="93"/>
      <c r="AC1297" s="93"/>
      <c r="AD1297" s="93"/>
      <c r="AE1297" s="93"/>
      <c r="AF1297" s="93"/>
      <c r="AG1297" s="93"/>
      <c r="AH1297" s="93"/>
      <c r="AI1297" s="93"/>
      <c r="AJ1297" s="93"/>
      <c r="AK1297" s="93"/>
      <c r="AL1297" s="93"/>
      <c r="AM1297" s="93"/>
      <c r="AN1297" s="93"/>
      <c r="AO1297" s="93"/>
      <c r="AP1297" s="93"/>
      <c r="AQ1297" s="93"/>
      <c r="AR1297" s="93"/>
      <c r="AS1297" s="93"/>
      <c r="AT1297" s="93"/>
      <c r="AU1297" s="93"/>
      <c r="AV1297" s="93"/>
      <c r="AW1297" s="93"/>
      <c r="AX1297" s="93"/>
      <c r="AY1297" s="93"/>
      <c r="AZ1297" s="93"/>
      <c r="BA1297" s="93"/>
      <c r="BB1297" s="93"/>
      <c r="BC1297" s="93"/>
      <c r="BD1297" s="93"/>
      <c r="BE1297" s="93"/>
      <c r="BF1297" s="93"/>
      <c r="BG1297" s="93"/>
      <c r="BH1297" s="93"/>
      <c r="BI1297" s="93"/>
      <c r="BJ1297" s="93"/>
      <c r="BK1297" s="93"/>
      <c r="BL1297" s="93"/>
      <c r="BM1297" s="93"/>
      <c r="BN1297" s="93"/>
      <c r="BO1297" s="93"/>
      <c r="BP1297" s="93"/>
      <c r="BQ1297" s="93"/>
      <c r="BR1297" s="93"/>
      <c r="BS1297" s="93"/>
      <c r="BT1297" s="93"/>
      <c r="BU1297" s="93"/>
      <c r="BV1297" s="93"/>
      <c r="BW1297" s="93"/>
      <c r="BX1297" s="93"/>
      <c r="BY1297" s="93"/>
    </row>
    <row r="1298" spans="1:77" s="97" customFormat="1" x14ac:dyDescent="0.2">
      <c r="A1298" s="157"/>
      <c r="X1298" s="93"/>
      <c r="Y1298" s="93"/>
      <c r="Z1298" s="93"/>
      <c r="AA1298" s="93"/>
      <c r="AB1298" s="93"/>
      <c r="AC1298" s="93"/>
      <c r="AD1298" s="93"/>
      <c r="AE1298" s="93"/>
      <c r="AF1298" s="93"/>
      <c r="AG1298" s="93"/>
      <c r="AH1298" s="93"/>
      <c r="AI1298" s="93"/>
      <c r="AJ1298" s="93"/>
      <c r="AK1298" s="93"/>
      <c r="AL1298" s="93"/>
      <c r="AM1298" s="93"/>
      <c r="AN1298" s="93"/>
      <c r="AO1298" s="93"/>
      <c r="AP1298" s="93"/>
      <c r="AQ1298" s="93"/>
      <c r="AR1298" s="93"/>
      <c r="AS1298" s="93"/>
      <c r="AT1298" s="93"/>
      <c r="AU1298" s="93"/>
      <c r="AV1298" s="93"/>
      <c r="AW1298" s="93"/>
      <c r="AX1298" s="93"/>
      <c r="AY1298" s="93"/>
      <c r="AZ1298" s="93"/>
      <c r="BA1298" s="93"/>
      <c r="BB1298" s="93"/>
      <c r="BC1298" s="93"/>
      <c r="BD1298" s="93"/>
      <c r="BE1298" s="93"/>
      <c r="BF1298" s="93"/>
      <c r="BG1298" s="93"/>
      <c r="BH1298" s="93"/>
      <c r="BI1298" s="93"/>
      <c r="BJ1298" s="93"/>
      <c r="BK1298" s="93"/>
      <c r="BL1298" s="93"/>
      <c r="BM1298" s="93"/>
      <c r="BN1298" s="93"/>
      <c r="BO1298" s="93"/>
      <c r="BP1298" s="93"/>
      <c r="BQ1298" s="93"/>
      <c r="BR1298" s="93"/>
      <c r="BS1298" s="93"/>
      <c r="BT1298" s="93"/>
      <c r="BU1298" s="93"/>
      <c r="BV1298" s="93"/>
      <c r="BW1298" s="93"/>
      <c r="BX1298" s="93"/>
      <c r="BY1298" s="93"/>
    </row>
    <row r="1299" spans="1:77" s="97" customFormat="1" x14ac:dyDescent="0.2">
      <c r="A1299" s="157"/>
      <c r="X1299" s="93"/>
      <c r="Y1299" s="93"/>
      <c r="Z1299" s="93"/>
      <c r="AA1299" s="93"/>
      <c r="AB1299" s="93"/>
      <c r="AC1299" s="93"/>
      <c r="AD1299" s="93"/>
      <c r="AE1299" s="93"/>
      <c r="AF1299" s="93"/>
      <c r="AG1299" s="93"/>
      <c r="AH1299" s="93"/>
      <c r="AI1299" s="93"/>
      <c r="AJ1299" s="93"/>
      <c r="AK1299" s="93"/>
      <c r="AL1299" s="93"/>
      <c r="AM1299" s="93"/>
      <c r="AN1299" s="93"/>
      <c r="AO1299" s="93"/>
      <c r="AP1299" s="93"/>
      <c r="AQ1299" s="93"/>
      <c r="AR1299" s="93"/>
      <c r="AS1299" s="93"/>
      <c r="AT1299" s="93"/>
      <c r="AU1299" s="93"/>
      <c r="AV1299" s="93"/>
      <c r="AW1299" s="93"/>
      <c r="AX1299" s="93"/>
      <c r="AY1299" s="93"/>
      <c r="AZ1299" s="93"/>
      <c r="BA1299" s="93"/>
      <c r="BB1299" s="93"/>
      <c r="BC1299" s="93"/>
      <c r="BD1299" s="93"/>
      <c r="BE1299" s="93"/>
      <c r="BF1299" s="93"/>
      <c r="BG1299" s="93"/>
      <c r="BH1299" s="93"/>
      <c r="BI1299" s="93"/>
      <c r="BJ1299" s="93"/>
      <c r="BK1299" s="93"/>
      <c r="BL1299" s="93"/>
      <c r="BM1299" s="93"/>
      <c r="BN1299" s="93"/>
      <c r="BO1299" s="93"/>
      <c r="BP1299" s="93"/>
      <c r="BQ1299" s="93"/>
      <c r="BR1299" s="93"/>
      <c r="BS1299" s="93"/>
      <c r="BT1299" s="93"/>
      <c r="BU1299" s="93"/>
      <c r="BV1299" s="93"/>
      <c r="BW1299" s="93"/>
      <c r="BX1299" s="93"/>
      <c r="BY1299" s="93"/>
    </row>
    <row r="1300" spans="1:77" s="97" customFormat="1" x14ac:dyDescent="0.2">
      <c r="A1300" s="157"/>
      <c r="X1300" s="93"/>
      <c r="Y1300" s="93"/>
      <c r="Z1300" s="93"/>
      <c r="AA1300" s="93"/>
      <c r="AB1300" s="93"/>
      <c r="AC1300" s="93"/>
      <c r="AD1300" s="93"/>
      <c r="AE1300" s="93"/>
      <c r="AF1300" s="93"/>
      <c r="AG1300" s="93"/>
      <c r="AH1300" s="93"/>
      <c r="AI1300" s="93"/>
      <c r="AJ1300" s="93"/>
      <c r="AK1300" s="93"/>
      <c r="AL1300" s="93"/>
      <c r="AM1300" s="93"/>
      <c r="AN1300" s="93"/>
      <c r="AO1300" s="93"/>
      <c r="AP1300" s="93"/>
      <c r="AQ1300" s="93"/>
      <c r="AR1300" s="93"/>
      <c r="AS1300" s="93"/>
      <c r="AT1300" s="93"/>
      <c r="AU1300" s="93"/>
      <c r="AV1300" s="93"/>
      <c r="AW1300" s="93"/>
      <c r="AX1300" s="93"/>
      <c r="AY1300" s="93"/>
      <c r="AZ1300" s="93"/>
      <c r="BA1300" s="93"/>
      <c r="BB1300" s="93"/>
      <c r="BC1300" s="93"/>
      <c r="BD1300" s="93"/>
      <c r="BE1300" s="93"/>
      <c r="BF1300" s="93"/>
      <c r="BG1300" s="93"/>
      <c r="BH1300" s="93"/>
      <c r="BI1300" s="93"/>
      <c r="BJ1300" s="93"/>
      <c r="BK1300" s="93"/>
      <c r="BL1300" s="93"/>
      <c r="BM1300" s="93"/>
      <c r="BN1300" s="93"/>
      <c r="BO1300" s="93"/>
      <c r="BP1300" s="93"/>
      <c r="BQ1300" s="93"/>
      <c r="BR1300" s="93"/>
      <c r="BS1300" s="93"/>
      <c r="BT1300" s="93"/>
      <c r="BU1300" s="93"/>
      <c r="BV1300" s="93"/>
      <c r="BW1300" s="93"/>
      <c r="BX1300" s="93"/>
      <c r="BY1300" s="93"/>
    </row>
    <row r="1301" spans="1:77" s="97" customFormat="1" x14ac:dyDescent="0.2">
      <c r="A1301" s="157"/>
      <c r="X1301" s="93"/>
      <c r="Y1301" s="93"/>
      <c r="Z1301" s="93"/>
      <c r="AA1301" s="93"/>
      <c r="AB1301" s="93"/>
      <c r="AC1301" s="93"/>
      <c r="AD1301" s="93"/>
      <c r="AE1301" s="93"/>
      <c r="AF1301" s="93"/>
      <c r="AG1301" s="93"/>
      <c r="AH1301" s="93"/>
      <c r="AI1301" s="93"/>
      <c r="AJ1301" s="93"/>
      <c r="AK1301" s="93"/>
      <c r="AL1301" s="93"/>
      <c r="AM1301" s="93"/>
      <c r="AN1301" s="93"/>
      <c r="AO1301" s="93"/>
      <c r="AP1301" s="93"/>
      <c r="AQ1301" s="93"/>
      <c r="AR1301" s="93"/>
      <c r="AS1301" s="93"/>
      <c r="AT1301" s="93"/>
      <c r="AU1301" s="93"/>
      <c r="AV1301" s="93"/>
      <c r="AW1301" s="93"/>
      <c r="AX1301" s="93"/>
      <c r="AY1301" s="93"/>
      <c r="AZ1301" s="93"/>
      <c r="BA1301" s="93"/>
      <c r="BB1301" s="93"/>
      <c r="BC1301" s="93"/>
      <c r="BD1301" s="93"/>
      <c r="BE1301" s="93"/>
      <c r="BF1301" s="93"/>
      <c r="BG1301" s="93"/>
      <c r="BH1301" s="93"/>
      <c r="BI1301" s="93"/>
      <c r="BJ1301" s="93"/>
      <c r="BK1301" s="93"/>
      <c r="BL1301" s="93"/>
      <c r="BM1301" s="93"/>
      <c r="BN1301" s="93"/>
      <c r="BO1301" s="93"/>
      <c r="BP1301" s="93"/>
      <c r="BQ1301" s="93"/>
      <c r="BR1301" s="93"/>
      <c r="BS1301" s="93"/>
      <c r="BT1301" s="93"/>
      <c r="BU1301" s="93"/>
      <c r="BV1301" s="93"/>
      <c r="BW1301" s="93"/>
      <c r="BX1301" s="93"/>
      <c r="BY1301" s="93"/>
    </row>
    <row r="1302" spans="1:77" s="97" customFormat="1" x14ac:dyDescent="0.2">
      <c r="A1302" s="157"/>
      <c r="X1302" s="93"/>
      <c r="Y1302" s="93"/>
      <c r="Z1302" s="93"/>
      <c r="AA1302" s="93"/>
      <c r="AB1302" s="93"/>
      <c r="AC1302" s="93"/>
      <c r="AD1302" s="93"/>
      <c r="AE1302" s="93"/>
      <c r="AF1302" s="93"/>
      <c r="AG1302" s="93"/>
      <c r="AH1302" s="93"/>
      <c r="AI1302" s="93"/>
      <c r="AJ1302" s="93"/>
      <c r="AK1302" s="93"/>
      <c r="AL1302" s="93"/>
      <c r="AM1302" s="93"/>
      <c r="AN1302" s="93"/>
      <c r="AO1302" s="93"/>
      <c r="AP1302" s="93"/>
      <c r="AQ1302" s="93"/>
      <c r="AR1302" s="93"/>
      <c r="AS1302" s="93"/>
      <c r="AT1302" s="93"/>
      <c r="AU1302" s="93"/>
      <c r="AV1302" s="93"/>
      <c r="AW1302" s="93"/>
      <c r="AX1302" s="93"/>
      <c r="AY1302" s="93"/>
      <c r="AZ1302" s="93"/>
      <c r="BA1302" s="93"/>
      <c r="BB1302" s="93"/>
      <c r="BC1302" s="93"/>
      <c r="BD1302" s="93"/>
      <c r="BE1302" s="93"/>
      <c r="BF1302" s="93"/>
      <c r="BG1302" s="93"/>
      <c r="BH1302" s="93"/>
      <c r="BI1302" s="93"/>
      <c r="BJ1302" s="93"/>
      <c r="BK1302" s="93"/>
      <c r="BL1302" s="93"/>
      <c r="BM1302" s="93"/>
      <c r="BN1302" s="93"/>
      <c r="BO1302" s="93"/>
      <c r="BP1302" s="93"/>
      <c r="BQ1302" s="93"/>
      <c r="BR1302" s="93"/>
      <c r="BS1302" s="93"/>
      <c r="BT1302" s="93"/>
      <c r="BU1302" s="93"/>
      <c r="BV1302" s="93"/>
      <c r="BW1302" s="93"/>
      <c r="BX1302" s="93"/>
      <c r="BY1302" s="93"/>
    </row>
    <row r="1303" spans="1:77" s="97" customFormat="1" x14ac:dyDescent="0.2">
      <c r="A1303" s="157"/>
      <c r="X1303" s="93"/>
      <c r="Y1303" s="93"/>
      <c r="Z1303" s="93"/>
      <c r="AA1303" s="93"/>
      <c r="AB1303" s="93"/>
      <c r="AC1303" s="93"/>
      <c r="AD1303" s="93"/>
      <c r="AE1303" s="93"/>
      <c r="AF1303" s="93"/>
      <c r="AG1303" s="93"/>
      <c r="AH1303" s="93"/>
      <c r="AI1303" s="93"/>
      <c r="AJ1303" s="93"/>
      <c r="AK1303" s="93"/>
      <c r="AL1303" s="93"/>
      <c r="AM1303" s="93"/>
      <c r="AN1303" s="93"/>
      <c r="AO1303" s="93"/>
      <c r="AP1303" s="93"/>
      <c r="AQ1303" s="93"/>
      <c r="AR1303" s="93"/>
      <c r="AS1303" s="93"/>
      <c r="AT1303" s="93"/>
      <c r="AU1303" s="93"/>
      <c r="AV1303" s="93"/>
      <c r="AW1303" s="93"/>
      <c r="AX1303" s="93"/>
      <c r="AY1303" s="93"/>
      <c r="AZ1303" s="93"/>
      <c r="BA1303" s="93"/>
      <c r="BB1303" s="93"/>
      <c r="BC1303" s="93"/>
      <c r="BD1303" s="93"/>
      <c r="BE1303" s="93"/>
      <c r="BF1303" s="93"/>
      <c r="BG1303" s="93"/>
      <c r="BH1303" s="93"/>
      <c r="BI1303" s="93"/>
      <c r="BJ1303" s="93"/>
      <c r="BK1303" s="93"/>
      <c r="BL1303" s="93"/>
      <c r="BM1303" s="93"/>
      <c r="BN1303" s="93"/>
      <c r="BO1303" s="93"/>
      <c r="BP1303" s="93"/>
      <c r="BQ1303" s="93"/>
      <c r="BR1303" s="93"/>
      <c r="BS1303" s="93"/>
      <c r="BT1303" s="93"/>
      <c r="BU1303" s="93"/>
      <c r="BV1303" s="93"/>
      <c r="BW1303" s="93"/>
      <c r="BX1303" s="93"/>
      <c r="BY1303" s="93"/>
    </row>
    <row r="1304" spans="1:77" s="97" customFormat="1" x14ac:dyDescent="0.2">
      <c r="A1304" s="157"/>
      <c r="X1304" s="93"/>
      <c r="Y1304" s="93"/>
      <c r="Z1304" s="93"/>
      <c r="AA1304" s="93"/>
      <c r="AB1304" s="93"/>
      <c r="AC1304" s="93"/>
      <c r="AD1304" s="93"/>
      <c r="AE1304" s="93"/>
      <c r="AF1304" s="93"/>
      <c r="AG1304" s="93"/>
      <c r="AH1304" s="93"/>
      <c r="AI1304" s="93"/>
      <c r="AJ1304" s="93"/>
      <c r="AK1304" s="93"/>
      <c r="AL1304" s="93"/>
      <c r="AM1304" s="93"/>
      <c r="AN1304" s="93"/>
      <c r="AO1304" s="93"/>
      <c r="AP1304" s="93"/>
      <c r="AQ1304" s="93"/>
      <c r="AR1304" s="93"/>
      <c r="AS1304" s="93"/>
      <c r="AT1304" s="93"/>
      <c r="AU1304" s="93"/>
      <c r="AV1304" s="93"/>
      <c r="AW1304" s="93"/>
      <c r="AX1304" s="93"/>
      <c r="AY1304" s="93"/>
      <c r="AZ1304" s="93"/>
      <c r="BA1304" s="93"/>
      <c r="BB1304" s="93"/>
      <c r="BC1304" s="93"/>
      <c r="BD1304" s="93"/>
      <c r="BE1304" s="93"/>
      <c r="BF1304" s="93"/>
      <c r="BG1304" s="93"/>
      <c r="BH1304" s="93"/>
      <c r="BI1304" s="93"/>
      <c r="BJ1304" s="93"/>
      <c r="BK1304" s="93"/>
      <c r="BL1304" s="93"/>
      <c r="BM1304" s="93"/>
      <c r="BN1304" s="93"/>
      <c r="BO1304" s="93"/>
      <c r="BP1304" s="93"/>
      <c r="BQ1304" s="93"/>
      <c r="BR1304" s="93"/>
      <c r="BS1304" s="93"/>
      <c r="BT1304" s="93"/>
      <c r="BU1304" s="93"/>
      <c r="BV1304" s="93"/>
      <c r="BW1304" s="93"/>
      <c r="BX1304" s="93"/>
      <c r="BY1304" s="93"/>
    </row>
    <row r="1305" spans="1:77" s="97" customFormat="1" x14ac:dyDescent="0.2">
      <c r="A1305" s="157"/>
      <c r="X1305" s="93"/>
      <c r="Y1305" s="93"/>
      <c r="Z1305" s="93"/>
      <c r="AA1305" s="93"/>
      <c r="AB1305" s="93"/>
      <c r="AC1305" s="93"/>
      <c r="AD1305" s="93"/>
      <c r="AE1305" s="93"/>
      <c r="AF1305" s="93"/>
      <c r="AG1305" s="93"/>
      <c r="AH1305" s="93"/>
      <c r="AI1305" s="93"/>
      <c r="AJ1305" s="93"/>
      <c r="AK1305" s="93"/>
      <c r="AL1305" s="93"/>
      <c r="AM1305" s="93"/>
      <c r="AN1305" s="93"/>
      <c r="AO1305" s="93"/>
      <c r="AP1305" s="93"/>
      <c r="AQ1305" s="93"/>
      <c r="AR1305" s="93"/>
      <c r="AS1305" s="93"/>
      <c r="AT1305" s="93"/>
      <c r="AU1305" s="93"/>
      <c r="AV1305" s="93"/>
      <c r="AW1305" s="93"/>
      <c r="AX1305" s="93"/>
      <c r="AY1305" s="93"/>
      <c r="AZ1305" s="93"/>
      <c r="BA1305" s="93"/>
      <c r="BB1305" s="93"/>
      <c r="BC1305" s="93"/>
      <c r="BD1305" s="93"/>
      <c r="BE1305" s="93"/>
      <c r="BF1305" s="93"/>
      <c r="BG1305" s="93"/>
      <c r="BH1305" s="93"/>
      <c r="BI1305" s="93"/>
      <c r="BJ1305" s="93"/>
      <c r="BK1305" s="93"/>
      <c r="BL1305" s="93"/>
      <c r="BM1305" s="93"/>
      <c r="BN1305" s="93"/>
      <c r="BO1305" s="93"/>
      <c r="BP1305" s="93"/>
      <c r="BQ1305" s="93"/>
      <c r="BR1305" s="93"/>
      <c r="BS1305" s="93"/>
      <c r="BT1305" s="93"/>
      <c r="BU1305" s="93"/>
      <c r="BV1305" s="93"/>
      <c r="BW1305" s="93"/>
      <c r="BX1305" s="93"/>
      <c r="BY1305" s="93"/>
    </row>
    <row r="1306" spans="1:77" s="97" customFormat="1" x14ac:dyDescent="0.2">
      <c r="A1306" s="157"/>
      <c r="X1306" s="93"/>
      <c r="Y1306" s="93"/>
      <c r="Z1306" s="93"/>
      <c r="AA1306" s="93"/>
      <c r="AB1306" s="93"/>
      <c r="AC1306" s="93"/>
      <c r="AD1306" s="93"/>
      <c r="AE1306" s="93"/>
      <c r="AF1306" s="93"/>
      <c r="AG1306" s="93"/>
      <c r="AH1306" s="93"/>
      <c r="AI1306" s="93"/>
      <c r="AJ1306" s="93"/>
      <c r="AK1306" s="93"/>
      <c r="AL1306" s="93"/>
      <c r="AM1306" s="93"/>
      <c r="AN1306" s="93"/>
      <c r="AO1306" s="93"/>
      <c r="AP1306" s="93"/>
      <c r="AQ1306" s="93"/>
      <c r="AR1306" s="93"/>
      <c r="AS1306" s="93"/>
      <c r="AT1306" s="93"/>
      <c r="AU1306" s="93"/>
      <c r="AV1306" s="93"/>
      <c r="AW1306" s="93"/>
      <c r="AX1306" s="93"/>
      <c r="AY1306" s="93"/>
      <c r="AZ1306" s="93"/>
      <c r="BA1306" s="93"/>
      <c r="BB1306" s="93"/>
      <c r="BC1306" s="93"/>
      <c r="BD1306" s="93"/>
      <c r="BE1306" s="93"/>
      <c r="BF1306" s="93"/>
      <c r="BG1306" s="93"/>
      <c r="BH1306" s="93"/>
      <c r="BI1306" s="93"/>
      <c r="BJ1306" s="93"/>
      <c r="BK1306" s="93"/>
      <c r="BL1306" s="93"/>
      <c r="BM1306" s="93"/>
      <c r="BN1306" s="93"/>
      <c r="BO1306" s="93"/>
      <c r="BP1306" s="93"/>
      <c r="BQ1306" s="93"/>
      <c r="BR1306" s="93"/>
      <c r="BS1306" s="93"/>
      <c r="BT1306" s="93"/>
      <c r="BU1306" s="93"/>
      <c r="BV1306" s="93"/>
      <c r="BW1306" s="93"/>
      <c r="BX1306" s="93"/>
      <c r="BY1306" s="93"/>
    </row>
    <row r="1307" spans="1:77" s="97" customFormat="1" x14ac:dyDescent="0.2">
      <c r="A1307" s="157"/>
      <c r="X1307" s="93"/>
      <c r="Y1307" s="93"/>
      <c r="Z1307" s="93"/>
      <c r="AA1307" s="93"/>
      <c r="AB1307" s="93"/>
      <c r="AC1307" s="93"/>
      <c r="AD1307" s="93"/>
      <c r="AE1307" s="93"/>
      <c r="AF1307" s="93"/>
      <c r="AG1307" s="93"/>
      <c r="AH1307" s="93"/>
      <c r="AI1307" s="93"/>
      <c r="AJ1307" s="93"/>
      <c r="AK1307" s="93"/>
      <c r="AL1307" s="93"/>
      <c r="AM1307" s="93"/>
      <c r="AN1307" s="93"/>
      <c r="AO1307" s="93"/>
      <c r="AP1307" s="93"/>
      <c r="AQ1307" s="93"/>
      <c r="AR1307" s="93"/>
      <c r="AS1307" s="93"/>
      <c r="AT1307" s="93"/>
      <c r="AU1307" s="93"/>
      <c r="AV1307" s="93"/>
      <c r="AW1307" s="93"/>
      <c r="AX1307" s="93"/>
      <c r="AY1307" s="93"/>
      <c r="AZ1307" s="93"/>
      <c r="BA1307" s="93"/>
      <c r="BB1307" s="93"/>
      <c r="BC1307" s="93"/>
      <c r="BD1307" s="93"/>
      <c r="BE1307" s="93"/>
      <c r="BF1307" s="93"/>
      <c r="BG1307" s="93"/>
      <c r="BH1307" s="93"/>
      <c r="BI1307" s="93"/>
      <c r="BJ1307" s="93"/>
      <c r="BK1307" s="93"/>
      <c r="BL1307" s="93"/>
      <c r="BM1307" s="93"/>
      <c r="BN1307" s="93"/>
      <c r="BO1307" s="93"/>
      <c r="BP1307" s="93"/>
      <c r="BQ1307" s="93"/>
      <c r="BR1307" s="93"/>
      <c r="BS1307" s="93"/>
      <c r="BT1307" s="93"/>
      <c r="BU1307" s="93"/>
      <c r="BV1307" s="93"/>
      <c r="BW1307" s="93"/>
      <c r="BX1307" s="93"/>
      <c r="BY1307" s="93"/>
    </row>
    <row r="1308" spans="1:77" s="97" customFormat="1" x14ac:dyDescent="0.2">
      <c r="A1308" s="157"/>
      <c r="X1308" s="93"/>
      <c r="Y1308" s="93"/>
      <c r="Z1308" s="93"/>
      <c r="AA1308" s="93"/>
      <c r="AB1308" s="93"/>
      <c r="AC1308" s="93"/>
      <c r="AD1308" s="93"/>
      <c r="AE1308" s="93"/>
      <c r="AF1308" s="93"/>
      <c r="AG1308" s="93"/>
      <c r="AH1308" s="93"/>
      <c r="AI1308" s="93"/>
      <c r="AJ1308" s="93"/>
      <c r="AK1308" s="93"/>
      <c r="AL1308" s="93"/>
      <c r="AM1308" s="93"/>
      <c r="AN1308" s="93"/>
      <c r="AO1308" s="93"/>
      <c r="AP1308" s="93"/>
      <c r="AQ1308" s="93"/>
      <c r="AR1308" s="93"/>
      <c r="AS1308" s="93"/>
      <c r="AT1308" s="93"/>
      <c r="AU1308" s="93"/>
      <c r="AV1308" s="93"/>
      <c r="AW1308" s="93"/>
      <c r="AX1308" s="93"/>
      <c r="AY1308" s="93"/>
      <c r="AZ1308" s="93"/>
      <c r="BA1308" s="93"/>
      <c r="BB1308" s="93"/>
      <c r="BC1308" s="93"/>
      <c r="BD1308" s="93"/>
      <c r="BE1308" s="93"/>
      <c r="BF1308" s="93"/>
      <c r="BG1308" s="93"/>
      <c r="BH1308" s="93"/>
      <c r="BI1308" s="93"/>
      <c r="BJ1308" s="93"/>
      <c r="BK1308" s="93"/>
      <c r="BL1308" s="93"/>
      <c r="BM1308" s="93"/>
      <c r="BN1308" s="93"/>
      <c r="BO1308" s="93"/>
      <c r="BP1308" s="93"/>
      <c r="BQ1308" s="93"/>
      <c r="BR1308" s="93"/>
      <c r="BS1308" s="93"/>
      <c r="BT1308" s="93"/>
      <c r="BU1308" s="93"/>
      <c r="BV1308" s="93"/>
      <c r="BW1308" s="93"/>
      <c r="BX1308" s="93"/>
      <c r="BY1308" s="93"/>
    </row>
    <row r="1309" spans="1:77" s="97" customFormat="1" x14ac:dyDescent="0.2">
      <c r="A1309" s="157"/>
      <c r="X1309" s="93"/>
      <c r="Y1309" s="93"/>
      <c r="Z1309" s="93"/>
      <c r="AA1309" s="93"/>
      <c r="AB1309" s="93"/>
      <c r="AC1309" s="93"/>
      <c r="AD1309" s="93"/>
      <c r="AE1309" s="93"/>
      <c r="AF1309" s="93"/>
      <c r="AG1309" s="93"/>
      <c r="AH1309" s="93"/>
      <c r="AI1309" s="93"/>
      <c r="AJ1309" s="93"/>
      <c r="AK1309" s="93"/>
      <c r="AL1309" s="93"/>
      <c r="AM1309" s="93"/>
      <c r="AN1309" s="93"/>
      <c r="AO1309" s="93"/>
      <c r="AP1309" s="93"/>
      <c r="AQ1309" s="93"/>
      <c r="AR1309" s="93"/>
      <c r="AS1309" s="93"/>
      <c r="AT1309" s="93"/>
      <c r="AU1309" s="93"/>
      <c r="AV1309" s="93"/>
      <c r="AW1309" s="93"/>
      <c r="AX1309" s="93"/>
      <c r="AY1309" s="93"/>
      <c r="AZ1309" s="93"/>
      <c r="BA1309" s="93"/>
      <c r="BB1309" s="93"/>
      <c r="BC1309" s="93"/>
      <c r="BD1309" s="93"/>
      <c r="BE1309" s="93"/>
      <c r="BF1309" s="93"/>
      <c r="BG1309" s="93"/>
      <c r="BH1309" s="93"/>
      <c r="BI1309" s="93"/>
      <c r="BJ1309" s="93"/>
      <c r="BK1309" s="93"/>
      <c r="BL1309" s="93"/>
      <c r="BM1309" s="93"/>
      <c r="BN1309" s="93"/>
      <c r="BO1309" s="93"/>
      <c r="BP1309" s="93"/>
      <c r="BQ1309" s="93"/>
      <c r="BR1309" s="93"/>
      <c r="BS1309" s="93"/>
      <c r="BT1309" s="93"/>
      <c r="BU1309" s="93"/>
      <c r="BV1309" s="93"/>
      <c r="BW1309" s="93"/>
      <c r="BX1309" s="93"/>
      <c r="BY1309" s="93"/>
    </row>
    <row r="1310" spans="1:77" s="97" customFormat="1" x14ac:dyDescent="0.2">
      <c r="A1310" s="157"/>
      <c r="X1310" s="93"/>
      <c r="Y1310" s="93"/>
      <c r="Z1310" s="93"/>
      <c r="AA1310" s="93"/>
      <c r="AB1310" s="93"/>
      <c r="AC1310" s="93"/>
      <c r="AD1310" s="93"/>
      <c r="AE1310" s="93"/>
      <c r="AF1310" s="93"/>
      <c r="AG1310" s="93"/>
      <c r="AH1310" s="93"/>
      <c r="AI1310" s="93"/>
      <c r="AJ1310" s="93"/>
      <c r="AK1310" s="93"/>
      <c r="AL1310" s="93"/>
      <c r="AM1310" s="93"/>
      <c r="AN1310" s="93"/>
      <c r="AO1310" s="93"/>
      <c r="AP1310" s="93"/>
      <c r="AQ1310" s="93"/>
      <c r="AR1310" s="93"/>
      <c r="AS1310" s="93"/>
      <c r="AT1310" s="93"/>
      <c r="AU1310" s="93"/>
      <c r="AV1310" s="93"/>
      <c r="AW1310" s="93"/>
      <c r="AX1310" s="93"/>
      <c r="AY1310" s="93"/>
      <c r="AZ1310" s="93"/>
      <c r="BA1310" s="93"/>
      <c r="BB1310" s="93"/>
      <c r="BC1310" s="93"/>
      <c r="BD1310" s="93"/>
      <c r="BE1310" s="93"/>
      <c r="BF1310" s="93"/>
      <c r="BG1310" s="93"/>
      <c r="BH1310" s="93"/>
      <c r="BI1310" s="93"/>
      <c r="BJ1310" s="93"/>
      <c r="BK1310" s="93"/>
      <c r="BL1310" s="93"/>
      <c r="BM1310" s="93"/>
      <c r="BN1310" s="93"/>
      <c r="BO1310" s="93"/>
      <c r="BP1310" s="93"/>
      <c r="BQ1310" s="93"/>
      <c r="BR1310" s="93"/>
      <c r="BS1310" s="93"/>
      <c r="BT1310" s="93"/>
      <c r="BU1310" s="93"/>
      <c r="BV1310" s="93"/>
      <c r="BW1310" s="93"/>
      <c r="BX1310" s="93"/>
      <c r="BY1310" s="93"/>
    </row>
    <row r="1311" spans="1:77" s="97" customFormat="1" x14ac:dyDescent="0.2">
      <c r="A1311" s="157"/>
      <c r="X1311" s="93"/>
      <c r="Y1311" s="93"/>
      <c r="Z1311" s="93"/>
      <c r="AA1311" s="93"/>
      <c r="AB1311" s="93"/>
      <c r="AC1311" s="93"/>
      <c r="AD1311" s="93"/>
      <c r="AE1311" s="93"/>
      <c r="AF1311" s="93"/>
      <c r="AG1311" s="93"/>
      <c r="AH1311" s="93"/>
      <c r="AI1311" s="93"/>
      <c r="AJ1311" s="93"/>
      <c r="AK1311" s="93"/>
      <c r="AL1311" s="93"/>
      <c r="AM1311" s="93"/>
      <c r="AN1311" s="93"/>
      <c r="AO1311" s="93"/>
      <c r="AP1311" s="93"/>
      <c r="AQ1311" s="93"/>
      <c r="AR1311" s="93"/>
      <c r="AS1311" s="93"/>
      <c r="AT1311" s="93"/>
      <c r="AU1311" s="93"/>
      <c r="AV1311" s="93"/>
      <c r="AW1311" s="93"/>
      <c r="AX1311" s="93"/>
      <c r="AY1311" s="93"/>
      <c r="AZ1311" s="93"/>
      <c r="BA1311" s="93"/>
      <c r="BB1311" s="93"/>
      <c r="BC1311" s="93"/>
      <c r="BD1311" s="93"/>
      <c r="BE1311" s="93"/>
      <c r="BF1311" s="93"/>
      <c r="BG1311" s="93"/>
      <c r="BH1311" s="93"/>
      <c r="BI1311" s="93"/>
      <c r="BJ1311" s="93"/>
      <c r="BK1311" s="93"/>
      <c r="BL1311" s="93"/>
      <c r="BM1311" s="93"/>
      <c r="BN1311" s="93"/>
      <c r="BO1311" s="93"/>
      <c r="BP1311" s="93"/>
      <c r="BQ1311" s="93"/>
      <c r="BR1311" s="93"/>
      <c r="BS1311" s="93"/>
      <c r="BT1311" s="93"/>
      <c r="BU1311" s="93"/>
      <c r="BV1311" s="93"/>
      <c r="BW1311" s="93"/>
      <c r="BX1311" s="93"/>
      <c r="BY1311" s="93"/>
    </row>
    <row r="1312" spans="1:77" s="97" customFormat="1" x14ac:dyDescent="0.2">
      <c r="A1312" s="157"/>
      <c r="X1312" s="93"/>
      <c r="Y1312" s="93"/>
      <c r="Z1312" s="93"/>
      <c r="AA1312" s="93"/>
      <c r="AB1312" s="93"/>
      <c r="AC1312" s="93"/>
      <c r="AD1312" s="93"/>
      <c r="AE1312" s="93"/>
      <c r="AF1312" s="93"/>
      <c r="AG1312" s="93"/>
      <c r="AH1312" s="93"/>
      <c r="AI1312" s="93"/>
      <c r="AJ1312" s="93"/>
      <c r="AK1312" s="93"/>
      <c r="AL1312" s="93"/>
      <c r="AM1312" s="93"/>
      <c r="AN1312" s="93"/>
      <c r="AO1312" s="93"/>
      <c r="AP1312" s="93"/>
      <c r="AQ1312" s="93"/>
      <c r="AR1312" s="93"/>
      <c r="AS1312" s="93"/>
      <c r="AT1312" s="93"/>
      <c r="AU1312" s="93"/>
      <c r="AV1312" s="93"/>
      <c r="AW1312" s="93"/>
      <c r="AX1312" s="93"/>
      <c r="AY1312" s="93"/>
      <c r="AZ1312" s="93"/>
      <c r="BA1312" s="93"/>
      <c r="BB1312" s="93"/>
      <c r="BC1312" s="93"/>
      <c r="BD1312" s="93"/>
      <c r="BE1312" s="93"/>
      <c r="BF1312" s="93"/>
      <c r="BG1312" s="93"/>
      <c r="BH1312" s="93"/>
      <c r="BI1312" s="93"/>
      <c r="BJ1312" s="93"/>
      <c r="BK1312" s="93"/>
      <c r="BL1312" s="93"/>
      <c r="BM1312" s="93"/>
      <c r="BN1312" s="93"/>
      <c r="BO1312" s="93"/>
      <c r="BP1312" s="93"/>
      <c r="BQ1312" s="93"/>
      <c r="BR1312" s="93"/>
      <c r="BS1312" s="93"/>
      <c r="BT1312" s="93"/>
      <c r="BU1312" s="93"/>
      <c r="BV1312" s="93"/>
      <c r="BW1312" s="93"/>
      <c r="BX1312" s="93"/>
      <c r="BY1312" s="93"/>
    </row>
    <row r="1313" spans="1:77" s="97" customFormat="1" x14ac:dyDescent="0.2">
      <c r="A1313" s="157"/>
      <c r="X1313" s="93"/>
      <c r="Y1313" s="93"/>
      <c r="Z1313" s="93"/>
      <c r="AA1313" s="93"/>
      <c r="AB1313" s="93"/>
      <c r="AC1313" s="93"/>
      <c r="AD1313" s="93"/>
      <c r="AE1313" s="93"/>
      <c r="AF1313" s="93"/>
      <c r="AG1313" s="93"/>
      <c r="AH1313" s="93"/>
      <c r="AI1313" s="93"/>
      <c r="AJ1313" s="93"/>
      <c r="AK1313" s="93"/>
      <c r="AL1313" s="93"/>
      <c r="AM1313" s="93"/>
      <c r="AN1313" s="93"/>
      <c r="AO1313" s="93"/>
      <c r="AP1313" s="93"/>
      <c r="AQ1313" s="93"/>
      <c r="AR1313" s="93"/>
      <c r="AS1313" s="93"/>
      <c r="AT1313" s="93"/>
      <c r="AU1313" s="93"/>
      <c r="AV1313" s="93"/>
      <c r="AW1313" s="93"/>
      <c r="AX1313" s="93"/>
      <c r="AY1313" s="93"/>
      <c r="AZ1313" s="93"/>
      <c r="BA1313" s="93"/>
      <c r="BB1313" s="93"/>
      <c r="BC1313" s="93"/>
      <c r="BD1313" s="93"/>
      <c r="BE1313" s="93"/>
      <c r="BF1313" s="93"/>
      <c r="BG1313" s="93"/>
      <c r="BH1313" s="93"/>
      <c r="BI1313" s="93"/>
      <c r="BJ1313" s="93"/>
      <c r="BK1313" s="93"/>
      <c r="BL1313" s="93"/>
      <c r="BM1313" s="93"/>
      <c r="BN1313" s="93"/>
      <c r="BO1313" s="93"/>
      <c r="BP1313" s="93"/>
      <c r="BQ1313" s="93"/>
      <c r="BR1313" s="93"/>
      <c r="BS1313" s="93"/>
      <c r="BT1313" s="93"/>
      <c r="BU1313" s="93"/>
      <c r="BV1313" s="93"/>
      <c r="BW1313" s="93"/>
      <c r="BX1313" s="93"/>
      <c r="BY1313" s="93"/>
    </row>
    <row r="1314" spans="1:77" s="97" customFormat="1" x14ac:dyDescent="0.2">
      <c r="A1314" s="157"/>
      <c r="X1314" s="93"/>
      <c r="Y1314" s="93"/>
      <c r="Z1314" s="93"/>
      <c r="AA1314" s="93"/>
      <c r="AB1314" s="93"/>
      <c r="AC1314" s="93"/>
      <c r="AD1314" s="93"/>
      <c r="AE1314" s="93"/>
      <c r="AF1314" s="93"/>
      <c r="AG1314" s="93"/>
      <c r="AH1314" s="93"/>
      <c r="AI1314" s="93"/>
      <c r="AJ1314" s="93"/>
      <c r="AK1314" s="93"/>
      <c r="AL1314" s="93"/>
      <c r="AM1314" s="93"/>
      <c r="AN1314" s="93"/>
      <c r="AO1314" s="93"/>
      <c r="AP1314" s="93"/>
      <c r="AQ1314" s="93"/>
      <c r="AR1314" s="93"/>
      <c r="AS1314" s="93"/>
      <c r="AT1314" s="93"/>
      <c r="AU1314" s="93"/>
      <c r="AV1314" s="93"/>
      <c r="AW1314" s="93"/>
      <c r="AX1314" s="93"/>
      <c r="AY1314" s="93"/>
      <c r="AZ1314" s="93"/>
      <c r="BA1314" s="93"/>
      <c r="BB1314" s="93"/>
      <c r="BC1314" s="93"/>
      <c r="BD1314" s="93"/>
      <c r="BE1314" s="93"/>
      <c r="BF1314" s="93"/>
      <c r="BG1314" s="93"/>
      <c r="BH1314" s="93"/>
      <c r="BI1314" s="93"/>
      <c r="BJ1314" s="93"/>
      <c r="BK1314" s="93"/>
      <c r="BL1314" s="93"/>
      <c r="BM1314" s="93"/>
      <c r="BN1314" s="93"/>
      <c r="BO1314" s="93"/>
      <c r="BP1314" s="93"/>
      <c r="BQ1314" s="93"/>
      <c r="BR1314" s="93"/>
      <c r="BS1314" s="93"/>
      <c r="BT1314" s="93"/>
      <c r="BU1314" s="93"/>
      <c r="BV1314" s="93"/>
      <c r="BW1314" s="93"/>
      <c r="BX1314" s="93"/>
      <c r="BY1314" s="93"/>
    </row>
    <row r="1315" spans="1:77" s="97" customFormat="1" x14ac:dyDescent="0.2">
      <c r="A1315" s="157"/>
      <c r="X1315" s="93"/>
      <c r="Y1315" s="93"/>
      <c r="Z1315" s="93"/>
      <c r="AA1315" s="93"/>
      <c r="AB1315" s="93"/>
      <c r="AC1315" s="93"/>
      <c r="AD1315" s="93"/>
      <c r="AE1315" s="93"/>
      <c r="AF1315" s="93"/>
      <c r="AG1315" s="93"/>
      <c r="AH1315" s="93"/>
      <c r="AI1315" s="93"/>
      <c r="AJ1315" s="93"/>
      <c r="AK1315" s="93"/>
      <c r="AL1315" s="93"/>
      <c r="AM1315" s="93"/>
      <c r="AN1315" s="93"/>
      <c r="AO1315" s="93"/>
      <c r="AP1315" s="93"/>
      <c r="AQ1315" s="93"/>
      <c r="AR1315" s="93"/>
      <c r="AS1315" s="93"/>
      <c r="AT1315" s="93"/>
      <c r="AU1315" s="93"/>
      <c r="AV1315" s="93"/>
      <c r="AW1315" s="93"/>
      <c r="AX1315" s="93"/>
      <c r="AY1315" s="93"/>
      <c r="AZ1315" s="93"/>
      <c r="BA1315" s="93"/>
      <c r="BB1315" s="93"/>
      <c r="BC1315" s="93"/>
      <c r="BD1315" s="93"/>
      <c r="BE1315" s="93"/>
      <c r="BF1315" s="93"/>
      <c r="BG1315" s="93"/>
      <c r="BH1315" s="93"/>
      <c r="BI1315" s="93"/>
      <c r="BJ1315" s="93"/>
      <c r="BK1315" s="93"/>
      <c r="BL1315" s="93"/>
      <c r="BM1315" s="93"/>
      <c r="BN1315" s="93"/>
      <c r="BO1315" s="93"/>
      <c r="BP1315" s="93"/>
      <c r="BQ1315" s="93"/>
      <c r="BR1315" s="93"/>
      <c r="BS1315" s="93"/>
      <c r="BT1315" s="93"/>
      <c r="BU1315" s="93"/>
      <c r="BV1315" s="93"/>
      <c r="BW1315" s="93"/>
      <c r="BX1315" s="93"/>
      <c r="BY1315" s="93"/>
    </row>
    <row r="1316" spans="1:77" s="97" customFormat="1" x14ac:dyDescent="0.2">
      <c r="A1316" s="157"/>
      <c r="X1316" s="93"/>
      <c r="Y1316" s="93"/>
      <c r="Z1316" s="93"/>
      <c r="AA1316" s="93"/>
      <c r="AB1316" s="93"/>
      <c r="AC1316" s="93"/>
      <c r="AD1316" s="93"/>
      <c r="AE1316" s="93"/>
      <c r="AF1316" s="93"/>
      <c r="AG1316" s="93"/>
      <c r="AH1316" s="93"/>
      <c r="AI1316" s="93"/>
      <c r="AJ1316" s="93"/>
      <c r="AK1316" s="93"/>
      <c r="AL1316" s="93"/>
      <c r="AM1316" s="93"/>
      <c r="AN1316" s="93"/>
      <c r="AO1316" s="93"/>
      <c r="AP1316" s="93"/>
      <c r="AQ1316" s="93"/>
      <c r="AR1316" s="93"/>
      <c r="AS1316" s="93"/>
      <c r="AT1316" s="93"/>
      <c r="AU1316" s="93"/>
      <c r="AV1316" s="93"/>
      <c r="AW1316" s="93"/>
      <c r="AX1316" s="93"/>
      <c r="AY1316" s="93"/>
      <c r="AZ1316" s="93"/>
      <c r="BA1316" s="93"/>
      <c r="BB1316" s="93"/>
      <c r="BC1316" s="93"/>
      <c r="BD1316" s="93"/>
      <c r="BE1316" s="93"/>
      <c r="BF1316" s="93"/>
      <c r="BG1316" s="93"/>
      <c r="BH1316" s="93"/>
      <c r="BI1316" s="93"/>
      <c r="BJ1316" s="93"/>
      <c r="BK1316" s="93"/>
      <c r="BL1316" s="93"/>
      <c r="BM1316" s="93"/>
      <c r="BN1316" s="93"/>
      <c r="BO1316" s="93"/>
      <c r="BP1316" s="93"/>
      <c r="BQ1316" s="93"/>
      <c r="BR1316" s="93"/>
      <c r="BS1316" s="93"/>
      <c r="BT1316" s="93"/>
      <c r="BU1316" s="93"/>
      <c r="BV1316" s="93"/>
      <c r="BW1316" s="93"/>
      <c r="BX1316" s="93"/>
      <c r="BY1316" s="93"/>
    </row>
    <row r="1317" spans="1:77" s="97" customFormat="1" x14ac:dyDescent="0.2">
      <c r="A1317" s="157"/>
      <c r="X1317" s="93"/>
      <c r="Y1317" s="93"/>
      <c r="Z1317" s="93"/>
      <c r="AA1317" s="93"/>
      <c r="AB1317" s="93"/>
      <c r="AC1317" s="93"/>
      <c r="AD1317" s="93"/>
      <c r="AE1317" s="93"/>
      <c r="AF1317" s="93"/>
      <c r="AG1317" s="93"/>
      <c r="AH1317" s="93"/>
      <c r="AI1317" s="93"/>
      <c r="AJ1317" s="93"/>
      <c r="AK1317" s="93"/>
      <c r="AL1317" s="93"/>
      <c r="AM1317" s="93"/>
      <c r="AN1317" s="93"/>
      <c r="AO1317" s="93"/>
      <c r="AP1317" s="93"/>
      <c r="AQ1317" s="93"/>
      <c r="AR1317" s="93"/>
      <c r="AS1317" s="93"/>
      <c r="AT1317" s="93"/>
      <c r="AU1317" s="93"/>
      <c r="AV1317" s="93"/>
      <c r="AW1317" s="93"/>
      <c r="AX1317" s="93"/>
      <c r="AY1317" s="93"/>
      <c r="AZ1317" s="93"/>
      <c r="BA1317" s="93"/>
      <c r="BB1317" s="93"/>
      <c r="BC1317" s="93"/>
      <c r="BD1317" s="93"/>
      <c r="BE1317" s="93"/>
      <c r="BF1317" s="93"/>
      <c r="BG1317" s="93"/>
      <c r="BH1317" s="93"/>
      <c r="BI1317" s="93"/>
      <c r="BJ1317" s="93"/>
      <c r="BK1317" s="93"/>
      <c r="BL1317" s="93"/>
      <c r="BM1317" s="93"/>
      <c r="BN1317" s="93"/>
      <c r="BO1317" s="93"/>
      <c r="BP1317" s="93"/>
      <c r="BQ1317" s="93"/>
      <c r="BR1317" s="93"/>
      <c r="BS1317" s="93"/>
      <c r="BT1317" s="93"/>
      <c r="BU1317" s="93"/>
      <c r="BV1317" s="93"/>
      <c r="BW1317" s="93"/>
      <c r="BX1317" s="93"/>
      <c r="BY1317" s="93"/>
    </row>
    <row r="1318" spans="1:77" s="97" customFormat="1" x14ac:dyDescent="0.2">
      <c r="A1318" s="157"/>
      <c r="X1318" s="93"/>
      <c r="Y1318" s="93"/>
      <c r="Z1318" s="93"/>
      <c r="AA1318" s="93"/>
      <c r="AB1318" s="93"/>
      <c r="AC1318" s="93"/>
      <c r="AD1318" s="93"/>
      <c r="AE1318" s="93"/>
      <c r="AF1318" s="93"/>
      <c r="AG1318" s="93"/>
      <c r="AH1318" s="93"/>
      <c r="AI1318" s="93"/>
      <c r="AJ1318" s="93"/>
      <c r="AK1318" s="93"/>
      <c r="AL1318" s="93"/>
      <c r="AM1318" s="93"/>
      <c r="AN1318" s="93"/>
      <c r="AO1318" s="93"/>
      <c r="AP1318" s="93"/>
      <c r="AQ1318" s="93"/>
      <c r="AR1318" s="93"/>
      <c r="AS1318" s="93"/>
      <c r="AT1318" s="93"/>
      <c r="AU1318" s="93"/>
      <c r="AV1318" s="93"/>
      <c r="AW1318" s="93"/>
      <c r="AX1318" s="93"/>
      <c r="AY1318" s="93"/>
      <c r="AZ1318" s="93"/>
      <c r="BA1318" s="93"/>
      <c r="BB1318" s="93"/>
      <c r="BC1318" s="93"/>
      <c r="BD1318" s="93"/>
      <c r="BE1318" s="93"/>
      <c r="BF1318" s="93"/>
      <c r="BG1318" s="93"/>
      <c r="BH1318" s="93"/>
      <c r="BI1318" s="93"/>
      <c r="BJ1318" s="93"/>
      <c r="BK1318" s="93"/>
      <c r="BL1318" s="93"/>
      <c r="BM1318" s="93"/>
      <c r="BN1318" s="93"/>
      <c r="BO1318" s="93"/>
      <c r="BP1318" s="93"/>
      <c r="BQ1318" s="93"/>
      <c r="BR1318" s="93"/>
      <c r="BS1318" s="93"/>
      <c r="BT1318" s="93"/>
      <c r="BU1318" s="93"/>
      <c r="BV1318" s="93"/>
      <c r="BW1318" s="93"/>
      <c r="BX1318" s="93"/>
      <c r="BY1318" s="93"/>
    </row>
    <row r="1319" spans="1:77" s="97" customFormat="1" x14ac:dyDescent="0.2">
      <c r="A1319" s="157"/>
      <c r="X1319" s="93"/>
      <c r="Y1319" s="93"/>
      <c r="Z1319" s="93"/>
      <c r="AA1319" s="93"/>
      <c r="AB1319" s="93"/>
      <c r="AC1319" s="93"/>
      <c r="AD1319" s="93"/>
      <c r="AE1319" s="93"/>
      <c r="AF1319" s="93"/>
      <c r="AG1319" s="93"/>
      <c r="AH1319" s="93"/>
      <c r="AI1319" s="93"/>
      <c r="AJ1319" s="93"/>
      <c r="AK1319" s="93"/>
      <c r="AL1319" s="93"/>
      <c r="AM1319" s="93"/>
      <c r="AN1319" s="93"/>
      <c r="AO1319" s="93"/>
      <c r="AP1319" s="93"/>
      <c r="AQ1319" s="93"/>
      <c r="AR1319" s="93"/>
      <c r="AS1319" s="93"/>
      <c r="AT1319" s="93"/>
      <c r="AU1319" s="93"/>
      <c r="AV1319" s="93"/>
      <c r="AW1319" s="93"/>
      <c r="AX1319" s="93"/>
      <c r="AY1319" s="93"/>
      <c r="AZ1319" s="93"/>
      <c r="BA1319" s="93"/>
      <c r="BB1319" s="93"/>
      <c r="BC1319" s="93"/>
      <c r="BD1319" s="93"/>
      <c r="BE1319" s="93"/>
      <c r="BF1319" s="93"/>
      <c r="BG1319" s="93"/>
      <c r="BH1319" s="93"/>
      <c r="BI1319" s="93"/>
      <c r="BJ1319" s="93"/>
      <c r="BK1319" s="93"/>
      <c r="BL1319" s="93"/>
      <c r="BM1319" s="93"/>
      <c r="BN1319" s="93"/>
      <c r="BO1319" s="93"/>
      <c r="BP1319" s="93"/>
      <c r="BQ1319" s="93"/>
      <c r="BR1319" s="93"/>
      <c r="BS1319" s="93"/>
      <c r="BT1319" s="93"/>
      <c r="BU1319" s="93"/>
      <c r="BV1319" s="93"/>
      <c r="BW1319" s="93"/>
      <c r="BX1319" s="93"/>
      <c r="BY1319" s="93"/>
    </row>
    <row r="1320" spans="1:77" s="97" customFormat="1" x14ac:dyDescent="0.2">
      <c r="A1320" s="157"/>
      <c r="X1320" s="93"/>
      <c r="Y1320" s="93"/>
      <c r="Z1320" s="93"/>
      <c r="AA1320" s="93"/>
      <c r="AB1320" s="93"/>
      <c r="AC1320" s="93"/>
      <c r="AD1320" s="93"/>
      <c r="AE1320" s="93"/>
      <c r="AF1320" s="93"/>
      <c r="AG1320" s="93"/>
      <c r="AH1320" s="93"/>
      <c r="AI1320" s="93"/>
      <c r="AJ1320" s="93"/>
      <c r="AK1320" s="93"/>
      <c r="AL1320" s="93"/>
      <c r="AM1320" s="93"/>
      <c r="AN1320" s="93"/>
      <c r="AO1320" s="93"/>
      <c r="AP1320" s="93"/>
      <c r="AQ1320" s="93"/>
      <c r="AR1320" s="93"/>
      <c r="AS1320" s="93"/>
      <c r="AT1320" s="93"/>
      <c r="AU1320" s="93"/>
      <c r="AV1320" s="93"/>
      <c r="AW1320" s="93"/>
      <c r="AX1320" s="93"/>
      <c r="AY1320" s="93"/>
      <c r="AZ1320" s="93"/>
      <c r="BA1320" s="93"/>
      <c r="BB1320" s="93"/>
      <c r="BC1320" s="93"/>
      <c r="BD1320" s="93"/>
      <c r="BE1320" s="93"/>
      <c r="BF1320" s="93"/>
      <c r="BG1320" s="93"/>
      <c r="BH1320" s="93"/>
      <c r="BI1320" s="93"/>
      <c r="BJ1320" s="93"/>
      <c r="BK1320" s="93"/>
      <c r="BL1320" s="93"/>
      <c r="BM1320" s="93"/>
      <c r="BN1320" s="93"/>
      <c r="BO1320" s="93"/>
      <c r="BP1320" s="93"/>
      <c r="BQ1320" s="93"/>
      <c r="BR1320" s="93"/>
      <c r="BS1320" s="93"/>
      <c r="BT1320" s="93"/>
      <c r="BU1320" s="93"/>
      <c r="BV1320" s="93"/>
      <c r="BW1320" s="93"/>
      <c r="BX1320" s="93"/>
      <c r="BY1320" s="93"/>
    </row>
    <row r="1321" spans="1:77" s="97" customFormat="1" x14ac:dyDescent="0.2">
      <c r="A1321" s="157"/>
      <c r="X1321" s="93"/>
      <c r="Y1321" s="93"/>
      <c r="Z1321" s="93"/>
      <c r="AA1321" s="93"/>
      <c r="AB1321" s="93"/>
      <c r="AC1321" s="93"/>
      <c r="AD1321" s="93"/>
      <c r="AE1321" s="93"/>
      <c r="AF1321" s="93"/>
      <c r="AG1321" s="93"/>
      <c r="AH1321" s="93"/>
      <c r="AI1321" s="93"/>
      <c r="AJ1321" s="93"/>
      <c r="AK1321" s="93"/>
      <c r="AL1321" s="93"/>
      <c r="AM1321" s="93"/>
      <c r="AN1321" s="93"/>
      <c r="AO1321" s="93"/>
      <c r="AP1321" s="93"/>
      <c r="AQ1321" s="93"/>
      <c r="AR1321" s="93"/>
      <c r="AS1321" s="93"/>
      <c r="AT1321" s="93"/>
      <c r="AU1321" s="93"/>
      <c r="AV1321" s="93"/>
      <c r="AW1321" s="93"/>
      <c r="AX1321" s="93"/>
      <c r="AY1321" s="93"/>
      <c r="AZ1321" s="93"/>
      <c r="BA1321" s="93"/>
      <c r="BB1321" s="93"/>
      <c r="BC1321" s="93"/>
      <c r="BD1321" s="93"/>
      <c r="BE1321" s="93"/>
      <c r="BF1321" s="93"/>
      <c r="BG1321" s="93"/>
      <c r="BH1321" s="93"/>
      <c r="BI1321" s="93"/>
      <c r="BJ1321" s="93"/>
      <c r="BK1321" s="93"/>
      <c r="BL1321" s="93"/>
      <c r="BM1321" s="93"/>
      <c r="BN1321" s="93"/>
      <c r="BO1321" s="93"/>
      <c r="BP1321" s="93"/>
      <c r="BQ1321" s="93"/>
      <c r="BR1321" s="93"/>
      <c r="BS1321" s="93"/>
      <c r="BT1321" s="93"/>
      <c r="BU1321" s="93"/>
      <c r="BV1321" s="93"/>
      <c r="BW1321" s="93"/>
      <c r="BX1321" s="93"/>
      <c r="BY1321" s="93"/>
    </row>
    <row r="1322" spans="1:77" s="97" customFormat="1" x14ac:dyDescent="0.2">
      <c r="A1322" s="157"/>
      <c r="X1322" s="93"/>
      <c r="Y1322" s="93"/>
      <c r="Z1322" s="93"/>
      <c r="AA1322" s="93"/>
      <c r="AB1322" s="93"/>
      <c r="AC1322" s="93"/>
      <c r="AD1322" s="93"/>
      <c r="AE1322" s="93"/>
      <c r="AF1322" s="93"/>
      <c r="AG1322" s="93"/>
      <c r="AH1322" s="93"/>
      <c r="AI1322" s="93"/>
      <c r="AJ1322" s="93"/>
      <c r="AK1322" s="93"/>
      <c r="AL1322" s="93"/>
      <c r="AM1322" s="93"/>
      <c r="AN1322" s="93"/>
      <c r="AO1322" s="93"/>
      <c r="AP1322" s="93"/>
      <c r="AQ1322" s="93"/>
      <c r="AR1322" s="93"/>
      <c r="AS1322" s="93"/>
      <c r="AT1322" s="93"/>
      <c r="AU1322" s="93"/>
      <c r="AV1322" s="93"/>
      <c r="AW1322" s="93"/>
      <c r="AX1322" s="93"/>
      <c r="AY1322" s="93"/>
      <c r="AZ1322" s="93"/>
      <c r="BA1322" s="93"/>
      <c r="BB1322" s="93"/>
      <c r="BC1322" s="93"/>
      <c r="BD1322" s="93"/>
      <c r="BE1322" s="93"/>
      <c r="BF1322" s="93"/>
      <c r="BG1322" s="93"/>
      <c r="BH1322" s="93"/>
      <c r="BI1322" s="93"/>
      <c r="BJ1322" s="93"/>
      <c r="BK1322" s="93"/>
      <c r="BL1322" s="93"/>
      <c r="BM1322" s="93"/>
      <c r="BN1322" s="93"/>
      <c r="BO1322" s="93"/>
      <c r="BP1322" s="93"/>
      <c r="BQ1322" s="93"/>
      <c r="BR1322" s="93"/>
      <c r="BS1322" s="93"/>
      <c r="BT1322" s="93"/>
      <c r="BU1322" s="93"/>
      <c r="BV1322" s="93"/>
      <c r="BW1322" s="93"/>
      <c r="BX1322" s="93"/>
      <c r="BY1322" s="93"/>
    </row>
    <row r="1323" spans="1:77" s="97" customFormat="1" x14ac:dyDescent="0.2">
      <c r="A1323" s="157"/>
      <c r="X1323" s="93"/>
      <c r="Y1323" s="93"/>
      <c r="Z1323" s="93"/>
      <c r="AA1323" s="93"/>
      <c r="AB1323" s="93"/>
      <c r="AC1323" s="93"/>
      <c r="AD1323" s="93"/>
      <c r="AE1323" s="93"/>
      <c r="AF1323" s="93"/>
      <c r="AG1323" s="93"/>
      <c r="AH1323" s="93"/>
      <c r="AI1323" s="93"/>
      <c r="AJ1323" s="93"/>
      <c r="AK1323" s="93"/>
      <c r="AL1323" s="93"/>
      <c r="AM1323" s="93"/>
      <c r="AN1323" s="93"/>
      <c r="AO1323" s="93"/>
      <c r="AP1323" s="93"/>
      <c r="AQ1323" s="93"/>
      <c r="AR1323" s="93"/>
      <c r="AS1323" s="93"/>
      <c r="AT1323" s="93"/>
      <c r="AU1323" s="93"/>
      <c r="AV1323" s="93"/>
      <c r="AW1323" s="93"/>
      <c r="AX1323" s="93"/>
      <c r="AY1323" s="93"/>
      <c r="AZ1323" s="93"/>
      <c r="BA1323" s="93"/>
      <c r="BB1323" s="93"/>
      <c r="BC1323" s="93"/>
      <c r="BD1323" s="93"/>
      <c r="BE1323" s="93"/>
      <c r="BF1323" s="93"/>
      <c r="BG1323" s="93"/>
      <c r="BH1323" s="93"/>
      <c r="BI1323" s="93"/>
      <c r="BJ1323" s="93"/>
      <c r="BK1323" s="93"/>
      <c r="BL1323" s="93"/>
      <c r="BM1323" s="93"/>
      <c r="BN1323" s="93"/>
      <c r="BO1323" s="93"/>
      <c r="BP1323" s="93"/>
      <c r="BQ1323" s="93"/>
      <c r="BR1323" s="93"/>
      <c r="BS1323" s="93"/>
      <c r="BT1323" s="93"/>
      <c r="BU1323" s="93"/>
      <c r="BV1323" s="93"/>
      <c r="BW1323" s="93"/>
      <c r="BX1323" s="93"/>
      <c r="BY1323" s="93"/>
    </row>
    <row r="1324" spans="1:77" s="97" customFormat="1" x14ac:dyDescent="0.2">
      <c r="A1324" s="157"/>
      <c r="X1324" s="93"/>
      <c r="Y1324" s="93"/>
      <c r="Z1324" s="93"/>
      <c r="AA1324" s="93"/>
      <c r="AB1324" s="93"/>
      <c r="AC1324" s="93"/>
      <c r="AD1324" s="93"/>
      <c r="AE1324" s="93"/>
      <c r="AF1324" s="93"/>
      <c r="AG1324" s="93"/>
      <c r="AH1324" s="93"/>
      <c r="AI1324" s="93"/>
      <c r="AJ1324" s="93"/>
      <c r="AK1324" s="93"/>
      <c r="AL1324" s="93"/>
      <c r="AM1324" s="93"/>
      <c r="AN1324" s="93"/>
      <c r="AO1324" s="93"/>
      <c r="AP1324" s="93"/>
      <c r="AQ1324" s="93"/>
      <c r="AR1324" s="93"/>
      <c r="AS1324" s="93"/>
      <c r="AT1324" s="93"/>
      <c r="AU1324" s="93"/>
      <c r="AV1324" s="93"/>
      <c r="AW1324" s="93"/>
      <c r="AX1324" s="93"/>
      <c r="AY1324" s="93"/>
      <c r="AZ1324" s="93"/>
      <c r="BA1324" s="93"/>
      <c r="BB1324" s="93"/>
      <c r="BC1324" s="93"/>
      <c r="BD1324" s="93"/>
      <c r="BE1324" s="93"/>
      <c r="BF1324" s="93"/>
      <c r="BG1324" s="93"/>
      <c r="BH1324" s="93"/>
      <c r="BI1324" s="93"/>
      <c r="BJ1324" s="93"/>
      <c r="BK1324" s="93"/>
      <c r="BL1324" s="93"/>
      <c r="BM1324" s="93"/>
      <c r="BN1324" s="93"/>
      <c r="BO1324" s="93"/>
      <c r="BP1324" s="93"/>
      <c r="BQ1324" s="93"/>
      <c r="BR1324" s="93"/>
      <c r="BS1324" s="93"/>
      <c r="BT1324" s="93"/>
      <c r="BU1324" s="93"/>
      <c r="BV1324" s="93"/>
      <c r="BW1324" s="93"/>
      <c r="BX1324" s="93"/>
      <c r="BY1324" s="93"/>
    </row>
    <row r="1325" spans="1:77" s="97" customFormat="1" x14ac:dyDescent="0.2">
      <c r="A1325" s="157"/>
      <c r="X1325" s="93"/>
      <c r="Y1325" s="93"/>
      <c r="Z1325" s="93"/>
      <c r="AA1325" s="93"/>
      <c r="AB1325" s="93"/>
      <c r="AC1325" s="93"/>
      <c r="AD1325" s="93"/>
      <c r="AE1325" s="93"/>
      <c r="AF1325" s="93"/>
      <c r="AG1325" s="93"/>
      <c r="AH1325" s="93"/>
      <c r="AI1325" s="93"/>
      <c r="AJ1325" s="93"/>
      <c r="AK1325" s="93"/>
      <c r="AL1325" s="93"/>
      <c r="AM1325" s="93"/>
      <c r="AN1325" s="93"/>
      <c r="AO1325" s="93"/>
      <c r="AP1325" s="93"/>
      <c r="AQ1325" s="93"/>
      <c r="AR1325" s="93"/>
      <c r="AS1325" s="93"/>
      <c r="AT1325" s="93"/>
      <c r="AU1325" s="93"/>
      <c r="AV1325" s="93"/>
      <c r="AW1325" s="93"/>
      <c r="AX1325" s="93"/>
      <c r="AY1325" s="93"/>
      <c r="AZ1325" s="93"/>
      <c r="BA1325" s="93"/>
      <c r="BB1325" s="93"/>
      <c r="BC1325" s="93"/>
      <c r="BD1325" s="93"/>
      <c r="BE1325" s="93"/>
      <c r="BF1325" s="93"/>
      <c r="BG1325" s="93"/>
      <c r="BH1325" s="93"/>
      <c r="BI1325" s="93"/>
      <c r="BJ1325" s="93"/>
      <c r="BK1325" s="93"/>
      <c r="BL1325" s="93"/>
      <c r="BM1325" s="93"/>
      <c r="BN1325" s="93"/>
      <c r="BO1325" s="93"/>
      <c r="BP1325" s="93"/>
      <c r="BQ1325" s="93"/>
      <c r="BR1325" s="93"/>
      <c r="BS1325" s="93"/>
      <c r="BT1325" s="93"/>
      <c r="BU1325" s="93"/>
      <c r="BV1325" s="93"/>
      <c r="BW1325" s="93"/>
      <c r="BX1325" s="93"/>
      <c r="BY1325" s="93"/>
    </row>
    <row r="1326" spans="1:77" s="97" customFormat="1" x14ac:dyDescent="0.2">
      <c r="A1326" s="157"/>
      <c r="X1326" s="93"/>
      <c r="Y1326" s="93"/>
      <c r="Z1326" s="93"/>
      <c r="AA1326" s="93"/>
      <c r="AB1326" s="93"/>
      <c r="AC1326" s="93"/>
      <c r="AD1326" s="93"/>
      <c r="AE1326" s="93"/>
      <c r="AF1326" s="93"/>
      <c r="AG1326" s="93"/>
      <c r="AH1326" s="93"/>
      <c r="AI1326" s="93"/>
      <c r="AJ1326" s="93"/>
      <c r="AK1326" s="93"/>
      <c r="AL1326" s="93"/>
      <c r="AM1326" s="93"/>
      <c r="AN1326" s="93"/>
      <c r="AO1326" s="93"/>
      <c r="AP1326" s="93"/>
      <c r="AQ1326" s="93"/>
      <c r="AR1326" s="93"/>
      <c r="AS1326" s="93"/>
      <c r="AT1326" s="93"/>
      <c r="AU1326" s="93"/>
      <c r="AV1326" s="93"/>
      <c r="AW1326" s="93"/>
      <c r="AX1326" s="93"/>
      <c r="AY1326" s="93"/>
      <c r="AZ1326" s="93"/>
      <c r="BA1326" s="93"/>
      <c r="BB1326" s="93"/>
      <c r="BC1326" s="93"/>
      <c r="BD1326" s="93"/>
      <c r="BE1326" s="93"/>
      <c r="BF1326" s="93"/>
      <c r="BG1326" s="93"/>
      <c r="BH1326" s="93"/>
      <c r="BI1326" s="93"/>
      <c r="BJ1326" s="93"/>
      <c r="BK1326" s="93"/>
      <c r="BL1326" s="93"/>
      <c r="BM1326" s="93"/>
      <c r="BN1326" s="93"/>
      <c r="BO1326" s="93"/>
      <c r="BP1326" s="93"/>
      <c r="BQ1326" s="93"/>
      <c r="BR1326" s="93"/>
      <c r="BS1326" s="93"/>
      <c r="BT1326" s="93"/>
      <c r="BU1326" s="93"/>
      <c r="BV1326" s="93"/>
      <c r="BW1326" s="93"/>
      <c r="BX1326" s="93"/>
      <c r="BY1326" s="93"/>
    </row>
    <row r="1327" spans="1:77" s="97" customFormat="1" x14ac:dyDescent="0.2">
      <c r="A1327" s="157"/>
      <c r="X1327" s="93"/>
      <c r="Y1327" s="93"/>
      <c r="Z1327" s="93"/>
      <c r="AA1327" s="93"/>
      <c r="AB1327" s="93"/>
      <c r="AC1327" s="93"/>
      <c r="AD1327" s="93"/>
      <c r="AE1327" s="93"/>
      <c r="AF1327" s="93"/>
      <c r="AG1327" s="93"/>
      <c r="AH1327" s="93"/>
      <c r="AI1327" s="93"/>
      <c r="AJ1327" s="93"/>
      <c r="AK1327" s="93"/>
      <c r="AL1327" s="93"/>
      <c r="AM1327" s="93"/>
      <c r="AN1327" s="93"/>
      <c r="AO1327" s="93"/>
      <c r="AP1327" s="93"/>
      <c r="AQ1327" s="93"/>
      <c r="AR1327" s="93"/>
      <c r="AS1327" s="93"/>
      <c r="AT1327" s="93"/>
      <c r="AU1327" s="93"/>
      <c r="AV1327" s="93"/>
      <c r="AW1327" s="93"/>
      <c r="AX1327" s="93"/>
      <c r="AY1327" s="93"/>
      <c r="AZ1327" s="93"/>
      <c r="BA1327" s="93"/>
      <c r="BB1327" s="93"/>
      <c r="BC1327" s="93"/>
      <c r="BD1327" s="93"/>
      <c r="BE1327" s="93"/>
      <c r="BF1327" s="93"/>
      <c r="BG1327" s="93"/>
      <c r="BH1327" s="93"/>
      <c r="BI1327" s="93"/>
      <c r="BJ1327" s="93"/>
      <c r="BK1327" s="93"/>
      <c r="BL1327" s="93"/>
      <c r="BM1327" s="93"/>
      <c r="BN1327" s="93"/>
      <c r="BO1327" s="93"/>
      <c r="BP1327" s="93"/>
      <c r="BQ1327" s="93"/>
      <c r="BR1327" s="93"/>
      <c r="BS1327" s="93"/>
      <c r="BT1327" s="93"/>
      <c r="BU1327" s="93"/>
      <c r="BV1327" s="93"/>
      <c r="BW1327" s="93"/>
      <c r="BX1327" s="93"/>
      <c r="BY1327" s="93"/>
    </row>
    <row r="1328" spans="1:77" s="97" customFormat="1" x14ac:dyDescent="0.2">
      <c r="A1328" s="157"/>
      <c r="X1328" s="93"/>
      <c r="Y1328" s="93"/>
      <c r="Z1328" s="93"/>
      <c r="AA1328" s="93"/>
      <c r="AB1328" s="93"/>
      <c r="AC1328" s="93"/>
      <c r="AD1328" s="93"/>
      <c r="AE1328" s="93"/>
      <c r="AF1328" s="93"/>
      <c r="AG1328" s="93"/>
      <c r="AH1328" s="93"/>
      <c r="AI1328" s="93"/>
      <c r="AJ1328" s="93"/>
      <c r="AK1328" s="93"/>
      <c r="AL1328" s="93"/>
      <c r="AM1328" s="93"/>
      <c r="AN1328" s="93"/>
      <c r="AO1328" s="93"/>
      <c r="AP1328" s="93"/>
      <c r="AQ1328" s="93"/>
      <c r="AR1328" s="93"/>
      <c r="AS1328" s="93"/>
      <c r="AT1328" s="93"/>
      <c r="AU1328" s="93"/>
      <c r="AV1328" s="93"/>
      <c r="AW1328" s="93"/>
      <c r="AX1328" s="93"/>
      <c r="AY1328" s="93"/>
      <c r="AZ1328" s="93"/>
      <c r="BA1328" s="93"/>
      <c r="BB1328" s="93"/>
      <c r="BC1328" s="93"/>
      <c r="BD1328" s="93"/>
      <c r="BE1328" s="93"/>
      <c r="BF1328" s="93"/>
      <c r="BG1328" s="93"/>
      <c r="BH1328" s="93"/>
      <c r="BI1328" s="93"/>
      <c r="BJ1328" s="93"/>
      <c r="BK1328" s="93"/>
      <c r="BL1328" s="93"/>
      <c r="BM1328" s="93"/>
      <c r="BN1328" s="93"/>
      <c r="BO1328" s="93"/>
      <c r="BP1328" s="93"/>
      <c r="BQ1328" s="93"/>
      <c r="BR1328" s="93"/>
      <c r="BS1328" s="93"/>
      <c r="BT1328" s="93"/>
      <c r="BU1328" s="93"/>
      <c r="BV1328" s="93"/>
      <c r="BW1328" s="93"/>
      <c r="BX1328" s="93"/>
      <c r="BY1328" s="93"/>
    </row>
    <row r="1329" spans="1:77" s="97" customFormat="1" x14ac:dyDescent="0.2">
      <c r="A1329" s="157"/>
      <c r="X1329" s="93"/>
      <c r="Y1329" s="93"/>
      <c r="Z1329" s="93"/>
      <c r="AA1329" s="93"/>
      <c r="AB1329" s="93"/>
      <c r="AC1329" s="93"/>
      <c r="AD1329" s="93"/>
      <c r="AE1329" s="93"/>
      <c r="AF1329" s="93"/>
      <c r="AG1329" s="93"/>
      <c r="AH1329" s="93"/>
      <c r="AI1329" s="93"/>
      <c r="AJ1329" s="93"/>
      <c r="AK1329" s="93"/>
      <c r="AL1329" s="93"/>
      <c r="AM1329" s="93"/>
      <c r="AN1329" s="93"/>
      <c r="AO1329" s="93"/>
      <c r="AP1329" s="93"/>
      <c r="AQ1329" s="93"/>
      <c r="AR1329" s="93"/>
      <c r="AS1329" s="93"/>
      <c r="AT1329" s="93"/>
      <c r="AU1329" s="93"/>
      <c r="AV1329" s="93"/>
      <c r="AW1329" s="93"/>
      <c r="AX1329" s="93"/>
      <c r="AY1329" s="93"/>
      <c r="AZ1329" s="93"/>
      <c r="BA1329" s="93"/>
      <c r="BB1329" s="93"/>
      <c r="BC1329" s="93"/>
      <c r="BD1329" s="93"/>
      <c r="BE1329" s="93"/>
      <c r="BF1329" s="93"/>
      <c r="BG1329" s="93"/>
      <c r="BH1329" s="93"/>
      <c r="BI1329" s="93"/>
      <c r="BJ1329" s="93"/>
      <c r="BK1329" s="93"/>
      <c r="BL1329" s="93"/>
      <c r="BM1329" s="93"/>
      <c r="BN1329" s="93"/>
      <c r="BO1329" s="93"/>
      <c r="BP1329" s="93"/>
      <c r="BQ1329" s="93"/>
      <c r="BR1329" s="93"/>
      <c r="BS1329" s="93"/>
      <c r="BT1329" s="93"/>
      <c r="BU1329" s="93"/>
      <c r="BV1329" s="93"/>
      <c r="BW1329" s="93"/>
      <c r="BX1329" s="93"/>
      <c r="BY1329" s="93"/>
    </row>
    <row r="1330" spans="1:77" s="97" customFormat="1" x14ac:dyDescent="0.2">
      <c r="A1330" s="157"/>
      <c r="X1330" s="93"/>
      <c r="Y1330" s="93"/>
      <c r="Z1330" s="93"/>
      <c r="AA1330" s="93"/>
      <c r="AB1330" s="93"/>
      <c r="AC1330" s="93"/>
      <c r="AD1330" s="93"/>
      <c r="AE1330" s="93"/>
      <c r="AF1330" s="93"/>
      <c r="AG1330" s="93"/>
      <c r="AH1330" s="93"/>
      <c r="AI1330" s="93"/>
      <c r="AJ1330" s="93"/>
      <c r="AK1330" s="93"/>
      <c r="AL1330" s="93"/>
      <c r="AM1330" s="93"/>
      <c r="AN1330" s="93"/>
      <c r="AO1330" s="93"/>
      <c r="AP1330" s="93"/>
      <c r="AQ1330" s="93"/>
      <c r="AR1330" s="93"/>
      <c r="AS1330" s="93"/>
      <c r="AT1330" s="93"/>
      <c r="AU1330" s="93"/>
      <c r="AV1330" s="93"/>
      <c r="AW1330" s="93"/>
      <c r="AX1330" s="93"/>
      <c r="AY1330" s="93"/>
      <c r="AZ1330" s="93"/>
      <c r="BA1330" s="93"/>
      <c r="BB1330" s="93"/>
      <c r="BC1330" s="93"/>
      <c r="BD1330" s="93"/>
      <c r="BE1330" s="93"/>
      <c r="BF1330" s="93"/>
      <c r="BG1330" s="93"/>
      <c r="BH1330" s="93"/>
      <c r="BI1330" s="93"/>
      <c r="BJ1330" s="93"/>
      <c r="BK1330" s="93"/>
      <c r="BL1330" s="93"/>
      <c r="BM1330" s="93"/>
      <c r="BN1330" s="93"/>
      <c r="BO1330" s="93"/>
      <c r="BP1330" s="93"/>
      <c r="BQ1330" s="93"/>
      <c r="BR1330" s="93"/>
      <c r="BS1330" s="93"/>
      <c r="BT1330" s="93"/>
      <c r="BU1330" s="93"/>
      <c r="BV1330" s="93"/>
      <c r="BW1330" s="93"/>
      <c r="BX1330" s="93"/>
      <c r="BY1330" s="93"/>
    </row>
    <row r="1331" spans="1:77" s="97" customFormat="1" x14ac:dyDescent="0.2">
      <c r="A1331" s="157"/>
      <c r="X1331" s="93"/>
      <c r="Y1331" s="93"/>
      <c r="Z1331" s="93"/>
      <c r="AA1331" s="93"/>
      <c r="AB1331" s="93"/>
      <c r="AC1331" s="93"/>
      <c r="AD1331" s="93"/>
      <c r="AE1331" s="93"/>
      <c r="AF1331" s="93"/>
      <c r="AG1331" s="93"/>
      <c r="AH1331" s="93"/>
      <c r="AI1331" s="93"/>
      <c r="AJ1331" s="93"/>
      <c r="AK1331" s="93"/>
      <c r="AL1331" s="93"/>
      <c r="AM1331" s="93"/>
      <c r="AN1331" s="93"/>
      <c r="AO1331" s="93"/>
      <c r="AP1331" s="93"/>
      <c r="AQ1331" s="93"/>
      <c r="AR1331" s="93"/>
      <c r="AS1331" s="93"/>
      <c r="AT1331" s="93"/>
      <c r="AU1331" s="93"/>
      <c r="AV1331" s="93"/>
      <c r="AW1331" s="93"/>
      <c r="AX1331" s="93"/>
      <c r="AY1331" s="93"/>
      <c r="AZ1331" s="93"/>
      <c r="BA1331" s="93"/>
      <c r="BB1331" s="93"/>
      <c r="BC1331" s="93"/>
      <c r="BD1331" s="93"/>
      <c r="BE1331" s="93"/>
      <c r="BF1331" s="93"/>
      <c r="BG1331" s="93"/>
      <c r="BH1331" s="93"/>
      <c r="BI1331" s="93"/>
      <c r="BJ1331" s="93"/>
      <c r="BK1331" s="93"/>
      <c r="BL1331" s="93"/>
      <c r="BM1331" s="93"/>
      <c r="BN1331" s="93"/>
      <c r="BO1331" s="93"/>
      <c r="BP1331" s="93"/>
      <c r="BQ1331" s="93"/>
      <c r="BR1331" s="93"/>
      <c r="BS1331" s="93"/>
      <c r="BT1331" s="93"/>
      <c r="BU1331" s="93"/>
      <c r="BV1331" s="93"/>
      <c r="BW1331" s="93"/>
      <c r="BX1331" s="93"/>
      <c r="BY1331" s="93"/>
    </row>
    <row r="1332" spans="1:77" s="97" customFormat="1" x14ac:dyDescent="0.2">
      <c r="A1332" s="157"/>
      <c r="X1332" s="93"/>
      <c r="Y1332" s="93"/>
      <c r="Z1332" s="93"/>
      <c r="AA1332" s="93"/>
      <c r="AB1332" s="93"/>
      <c r="AC1332" s="93"/>
      <c r="AD1332" s="93"/>
      <c r="AE1332" s="93"/>
      <c r="AF1332" s="93"/>
      <c r="AG1332" s="93"/>
      <c r="AH1332" s="93"/>
      <c r="AI1332" s="93"/>
      <c r="AJ1332" s="93"/>
      <c r="AK1332" s="93"/>
      <c r="AL1332" s="93"/>
      <c r="AM1332" s="93"/>
      <c r="AN1332" s="93"/>
      <c r="AO1332" s="93"/>
      <c r="AP1332" s="93"/>
      <c r="AQ1332" s="93"/>
      <c r="AR1332" s="93"/>
      <c r="AS1332" s="93"/>
      <c r="AT1332" s="93"/>
      <c r="AU1332" s="93"/>
      <c r="AV1332" s="93"/>
      <c r="AW1332" s="93"/>
      <c r="AX1332" s="93"/>
      <c r="AY1332" s="93"/>
      <c r="AZ1332" s="93"/>
      <c r="BA1332" s="93"/>
      <c r="BB1332" s="93"/>
      <c r="BC1332" s="93"/>
      <c r="BD1332" s="93"/>
      <c r="BE1332" s="93"/>
      <c r="BF1332" s="93"/>
      <c r="BG1332" s="93"/>
      <c r="BH1332" s="93"/>
      <c r="BI1332" s="93"/>
      <c r="BJ1332" s="93"/>
      <c r="BK1332" s="93"/>
      <c r="BL1332" s="93"/>
      <c r="BM1332" s="93"/>
      <c r="BN1332" s="93"/>
      <c r="BO1332" s="93"/>
      <c r="BP1332" s="93"/>
      <c r="BQ1332" s="93"/>
      <c r="BR1332" s="93"/>
      <c r="BS1332" s="93"/>
      <c r="BT1332" s="93"/>
      <c r="BU1332" s="93"/>
      <c r="BV1332" s="93"/>
      <c r="BW1332" s="93"/>
      <c r="BX1332" s="93"/>
      <c r="BY1332" s="93"/>
    </row>
    <row r="1333" spans="1:77" s="97" customFormat="1" x14ac:dyDescent="0.2">
      <c r="A1333" s="157"/>
      <c r="X1333" s="93"/>
      <c r="Y1333" s="93"/>
      <c r="Z1333" s="93"/>
      <c r="AA1333" s="93"/>
      <c r="AB1333" s="93"/>
      <c r="AC1333" s="93"/>
      <c r="AD1333" s="93"/>
      <c r="AE1333" s="93"/>
      <c r="AF1333" s="93"/>
      <c r="AG1333" s="93"/>
      <c r="AH1333" s="93"/>
      <c r="AI1333" s="93"/>
      <c r="AJ1333" s="93"/>
      <c r="AK1333" s="93"/>
      <c r="AL1333" s="93"/>
      <c r="AM1333" s="93"/>
      <c r="AN1333" s="93"/>
      <c r="AO1333" s="93"/>
      <c r="AP1333" s="93"/>
      <c r="AQ1333" s="93"/>
      <c r="AR1333" s="93"/>
      <c r="AS1333" s="93"/>
      <c r="AT1333" s="93"/>
      <c r="AU1333" s="93"/>
      <c r="AV1333" s="93"/>
      <c r="AW1333" s="93"/>
      <c r="AX1333" s="93"/>
      <c r="AY1333" s="93"/>
      <c r="AZ1333" s="93"/>
      <c r="BA1333" s="93"/>
      <c r="BB1333" s="93"/>
      <c r="BC1333" s="93"/>
      <c r="BD1333" s="93"/>
      <c r="BE1333" s="93"/>
      <c r="BF1333" s="93"/>
      <c r="BG1333" s="93"/>
      <c r="BH1333" s="93"/>
      <c r="BI1333" s="93"/>
      <c r="BJ1333" s="93"/>
      <c r="BK1333" s="93"/>
      <c r="BL1333" s="93"/>
      <c r="BM1333" s="93"/>
      <c r="BN1333" s="93"/>
      <c r="BO1333" s="93"/>
      <c r="BP1333" s="93"/>
      <c r="BQ1333" s="93"/>
      <c r="BR1333" s="93"/>
      <c r="BS1333" s="93"/>
      <c r="BT1333" s="93"/>
      <c r="BU1333" s="93"/>
      <c r="BV1333" s="93"/>
      <c r="BW1333" s="93"/>
      <c r="BX1333" s="93"/>
      <c r="BY1333" s="93"/>
    </row>
    <row r="1334" spans="1:77" s="97" customFormat="1" x14ac:dyDescent="0.2">
      <c r="A1334" s="157"/>
      <c r="X1334" s="93"/>
      <c r="Y1334" s="93"/>
      <c r="Z1334" s="93"/>
      <c r="AA1334" s="93"/>
      <c r="AB1334" s="93"/>
      <c r="AC1334" s="93"/>
      <c r="AD1334" s="93"/>
      <c r="AE1334" s="93"/>
      <c r="AF1334" s="93"/>
      <c r="AG1334" s="93"/>
      <c r="AH1334" s="93"/>
      <c r="AI1334" s="93"/>
      <c r="AJ1334" s="93"/>
      <c r="AK1334" s="93"/>
      <c r="AL1334" s="93"/>
      <c r="AM1334" s="93"/>
      <c r="AN1334" s="93"/>
      <c r="AO1334" s="93"/>
      <c r="AP1334" s="93"/>
      <c r="AQ1334" s="93"/>
      <c r="AR1334" s="93"/>
      <c r="AS1334" s="93"/>
      <c r="AT1334" s="93"/>
      <c r="AU1334" s="93"/>
      <c r="AV1334" s="93"/>
      <c r="AW1334" s="93"/>
      <c r="AX1334" s="93"/>
      <c r="AY1334" s="93"/>
      <c r="AZ1334" s="93"/>
      <c r="BA1334" s="93"/>
      <c r="BB1334" s="93"/>
      <c r="BC1334" s="93"/>
      <c r="BD1334" s="93"/>
      <c r="BE1334" s="93"/>
      <c r="BF1334" s="93"/>
      <c r="BG1334" s="93"/>
      <c r="BH1334" s="93"/>
      <c r="BI1334" s="93"/>
      <c r="BJ1334" s="93"/>
      <c r="BK1334" s="93"/>
      <c r="BL1334" s="93"/>
      <c r="BM1334" s="93"/>
      <c r="BN1334" s="93"/>
      <c r="BO1334" s="93"/>
      <c r="BP1334" s="93"/>
      <c r="BQ1334" s="93"/>
      <c r="BR1334" s="93"/>
      <c r="BS1334" s="93"/>
      <c r="BT1334" s="93"/>
      <c r="BU1334" s="93"/>
      <c r="BV1334" s="93"/>
      <c r="BW1334" s="93"/>
      <c r="BX1334" s="93"/>
      <c r="BY1334" s="93"/>
    </row>
    <row r="1335" spans="1:77" s="97" customFormat="1" x14ac:dyDescent="0.2">
      <c r="A1335" s="157"/>
      <c r="X1335" s="93"/>
      <c r="Y1335" s="93"/>
      <c r="Z1335" s="93"/>
      <c r="AA1335" s="93"/>
      <c r="AB1335" s="93"/>
      <c r="AC1335" s="93"/>
      <c r="AD1335" s="93"/>
      <c r="AE1335" s="93"/>
      <c r="AF1335" s="93"/>
      <c r="AG1335" s="93"/>
      <c r="AH1335" s="93"/>
      <c r="AI1335" s="93"/>
      <c r="AJ1335" s="93"/>
      <c r="AK1335" s="93"/>
      <c r="AL1335" s="93"/>
      <c r="AM1335" s="93"/>
      <c r="AN1335" s="93"/>
      <c r="AO1335" s="93"/>
      <c r="AP1335" s="93"/>
      <c r="AQ1335" s="93"/>
      <c r="AR1335" s="93"/>
      <c r="AS1335" s="93"/>
      <c r="AT1335" s="93"/>
      <c r="AU1335" s="93"/>
      <c r="AV1335" s="93"/>
      <c r="AW1335" s="93"/>
      <c r="AX1335" s="93"/>
      <c r="AY1335" s="93"/>
      <c r="AZ1335" s="93"/>
      <c r="BA1335" s="93"/>
      <c r="BB1335" s="93"/>
      <c r="BC1335" s="93"/>
      <c r="BD1335" s="93"/>
      <c r="BE1335" s="93"/>
      <c r="BF1335" s="93"/>
      <c r="BG1335" s="93"/>
      <c r="BH1335" s="93"/>
      <c r="BI1335" s="93"/>
      <c r="BJ1335" s="93"/>
      <c r="BK1335" s="93"/>
      <c r="BL1335" s="93"/>
      <c r="BM1335" s="93"/>
      <c r="BN1335" s="93"/>
      <c r="BO1335" s="93"/>
      <c r="BP1335" s="93"/>
      <c r="BQ1335" s="93"/>
      <c r="BR1335" s="93"/>
      <c r="BS1335" s="93"/>
      <c r="BT1335" s="93"/>
      <c r="BU1335" s="93"/>
      <c r="BV1335" s="93"/>
      <c r="BW1335" s="93"/>
      <c r="BX1335" s="93"/>
      <c r="BY1335" s="93"/>
    </row>
    <row r="1336" spans="1:77" s="97" customFormat="1" x14ac:dyDescent="0.2">
      <c r="A1336" s="157"/>
      <c r="X1336" s="93"/>
      <c r="Y1336" s="93"/>
      <c r="Z1336" s="93"/>
      <c r="AA1336" s="93"/>
      <c r="AB1336" s="93"/>
      <c r="AC1336" s="93"/>
      <c r="AD1336" s="93"/>
      <c r="AE1336" s="93"/>
      <c r="AF1336" s="93"/>
      <c r="AG1336" s="93"/>
      <c r="AH1336" s="93"/>
      <c r="AI1336" s="93"/>
      <c r="AJ1336" s="93"/>
      <c r="AK1336" s="93"/>
      <c r="AL1336" s="93"/>
      <c r="AM1336" s="93"/>
      <c r="AN1336" s="93"/>
      <c r="AO1336" s="93"/>
      <c r="AP1336" s="93"/>
      <c r="AQ1336" s="93"/>
      <c r="AR1336" s="93"/>
      <c r="AS1336" s="93"/>
      <c r="AT1336" s="93"/>
      <c r="AU1336" s="93"/>
      <c r="AV1336" s="93"/>
      <c r="AW1336" s="93"/>
      <c r="AX1336" s="93"/>
      <c r="AY1336" s="93"/>
      <c r="AZ1336" s="93"/>
      <c r="BA1336" s="93"/>
      <c r="BB1336" s="93"/>
      <c r="BC1336" s="93"/>
      <c r="BD1336" s="93"/>
      <c r="BE1336" s="93"/>
      <c r="BF1336" s="93"/>
      <c r="BG1336" s="93"/>
      <c r="BH1336" s="93"/>
      <c r="BI1336" s="93"/>
      <c r="BJ1336" s="93"/>
      <c r="BK1336" s="93"/>
      <c r="BL1336" s="93"/>
      <c r="BM1336" s="93"/>
      <c r="BN1336" s="93"/>
      <c r="BO1336" s="93"/>
      <c r="BP1336" s="93"/>
      <c r="BQ1336" s="93"/>
      <c r="BR1336" s="93"/>
      <c r="BS1336" s="93"/>
      <c r="BT1336" s="93"/>
      <c r="BU1336" s="93"/>
      <c r="BV1336" s="93"/>
      <c r="BW1336" s="93"/>
      <c r="BX1336" s="93"/>
      <c r="BY1336" s="93"/>
    </row>
    <row r="1337" spans="1:77" s="97" customFormat="1" x14ac:dyDescent="0.2">
      <c r="A1337" s="157"/>
      <c r="X1337" s="93"/>
      <c r="Y1337" s="93"/>
      <c r="Z1337" s="93"/>
      <c r="AA1337" s="93"/>
      <c r="AB1337" s="93"/>
      <c r="AC1337" s="93"/>
      <c r="AD1337" s="93"/>
      <c r="AE1337" s="93"/>
      <c r="AF1337" s="93"/>
      <c r="AG1337" s="93"/>
      <c r="AH1337" s="93"/>
      <c r="AI1337" s="93"/>
      <c r="AJ1337" s="93"/>
      <c r="AK1337" s="93"/>
      <c r="AL1337" s="93"/>
      <c r="AM1337" s="93"/>
      <c r="AN1337" s="93"/>
      <c r="AO1337" s="93"/>
      <c r="AP1337" s="93"/>
      <c r="AQ1337" s="93"/>
      <c r="AR1337" s="93"/>
      <c r="AS1337" s="93"/>
      <c r="AT1337" s="93"/>
      <c r="AU1337" s="93"/>
      <c r="AV1337" s="93"/>
      <c r="AW1337" s="93"/>
      <c r="AX1337" s="93"/>
      <c r="AY1337" s="93"/>
      <c r="AZ1337" s="93"/>
      <c r="BA1337" s="93"/>
      <c r="BB1337" s="93"/>
      <c r="BC1337" s="93"/>
      <c r="BD1337" s="93"/>
      <c r="BE1337" s="93"/>
      <c r="BF1337" s="93"/>
      <c r="BG1337" s="93"/>
      <c r="BH1337" s="93"/>
      <c r="BI1337" s="93"/>
      <c r="BJ1337" s="93"/>
      <c r="BK1337" s="93"/>
      <c r="BL1337" s="93"/>
      <c r="BM1337" s="93"/>
      <c r="BN1337" s="93"/>
      <c r="BO1337" s="93"/>
      <c r="BP1337" s="93"/>
      <c r="BQ1337" s="93"/>
      <c r="BR1337" s="93"/>
      <c r="BS1337" s="93"/>
      <c r="BT1337" s="93"/>
      <c r="BU1337" s="93"/>
      <c r="BV1337" s="93"/>
      <c r="BW1337" s="93"/>
      <c r="BX1337" s="93"/>
      <c r="BY1337" s="93"/>
    </row>
    <row r="1338" spans="1:77" s="97" customFormat="1" x14ac:dyDescent="0.2">
      <c r="A1338" s="157"/>
      <c r="X1338" s="93"/>
      <c r="Y1338" s="93"/>
      <c r="Z1338" s="93"/>
      <c r="AA1338" s="93"/>
      <c r="AB1338" s="93"/>
      <c r="AC1338" s="93"/>
      <c r="AD1338" s="93"/>
      <c r="AE1338" s="93"/>
      <c r="AF1338" s="93"/>
      <c r="AG1338" s="93"/>
      <c r="AH1338" s="93"/>
      <c r="AI1338" s="93"/>
      <c r="AJ1338" s="93"/>
      <c r="AK1338" s="93"/>
      <c r="AL1338" s="93"/>
      <c r="AM1338" s="93"/>
      <c r="AN1338" s="93"/>
      <c r="AO1338" s="93"/>
      <c r="AP1338" s="93"/>
      <c r="AQ1338" s="93"/>
      <c r="AR1338" s="93"/>
      <c r="AS1338" s="93"/>
      <c r="AT1338" s="93"/>
      <c r="AU1338" s="93"/>
      <c r="AV1338" s="93"/>
      <c r="AW1338" s="93"/>
      <c r="AX1338" s="93"/>
      <c r="AY1338" s="93"/>
      <c r="AZ1338" s="93"/>
      <c r="BA1338" s="93"/>
      <c r="BB1338" s="93"/>
      <c r="BC1338" s="93"/>
      <c r="BD1338" s="93"/>
      <c r="BE1338" s="93"/>
      <c r="BF1338" s="93"/>
      <c r="BG1338" s="93"/>
      <c r="BH1338" s="93"/>
      <c r="BI1338" s="93"/>
      <c r="BJ1338" s="93"/>
      <c r="BK1338" s="93"/>
      <c r="BL1338" s="93"/>
      <c r="BM1338" s="93"/>
      <c r="BN1338" s="93"/>
      <c r="BO1338" s="93"/>
      <c r="BP1338" s="93"/>
      <c r="BQ1338" s="93"/>
      <c r="BR1338" s="93"/>
      <c r="BS1338" s="93"/>
      <c r="BT1338" s="93"/>
      <c r="BU1338" s="93"/>
      <c r="BV1338" s="93"/>
      <c r="BW1338" s="93"/>
      <c r="BX1338" s="93"/>
      <c r="BY1338" s="93"/>
    </row>
    <row r="1339" spans="1:77" s="97" customFormat="1" x14ac:dyDescent="0.2">
      <c r="A1339" s="157"/>
      <c r="X1339" s="93"/>
      <c r="Y1339" s="93"/>
      <c r="Z1339" s="93"/>
      <c r="AA1339" s="93"/>
      <c r="AB1339" s="93"/>
      <c r="AC1339" s="93"/>
      <c r="AD1339" s="93"/>
      <c r="AE1339" s="93"/>
      <c r="AF1339" s="93"/>
      <c r="AG1339" s="93"/>
      <c r="AH1339" s="93"/>
      <c r="AI1339" s="93"/>
      <c r="AJ1339" s="93"/>
      <c r="AK1339" s="93"/>
      <c r="AL1339" s="93"/>
      <c r="AM1339" s="93"/>
      <c r="AN1339" s="93"/>
      <c r="AO1339" s="93"/>
      <c r="AP1339" s="93"/>
      <c r="AQ1339" s="93"/>
      <c r="AR1339" s="93"/>
      <c r="AS1339" s="93"/>
      <c r="AT1339" s="93"/>
      <c r="AU1339" s="93"/>
      <c r="AV1339" s="93"/>
      <c r="AW1339" s="93"/>
      <c r="AX1339" s="93"/>
      <c r="AY1339" s="93"/>
      <c r="AZ1339" s="93"/>
      <c r="BA1339" s="93"/>
      <c r="BB1339" s="93"/>
      <c r="BC1339" s="93"/>
      <c r="BD1339" s="93"/>
      <c r="BE1339" s="93"/>
      <c r="BF1339" s="93"/>
      <c r="BG1339" s="93"/>
      <c r="BH1339" s="93"/>
      <c r="BI1339" s="93"/>
      <c r="BJ1339" s="93"/>
      <c r="BK1339" s="93"/>
      <c r="BL1339" s="93"/>
      <c r="BM1339" s="93"/>
      <c r="BN1339" s="93"/>
      <c r="BO1339" s="93"/>
      <c r="BP1339" s="93"/>
      <c r="BQ1339" s="93"/>
      <c r="BR1339" s="93"/>
      <c r="BS1339" s="93"/>
      <c r="BT1339" s="93"/>
      <c r="BU1339" s="93"/>
      <c r="BV1339" s="93"/>
      <c r="BW1339" s="93"/>
      <c r="BX1339" s="93"/>
      <c r="BY1339" s="93"/>
    </row>
    <row r="1340" spans="1:77" s="97" customFormat="1" x14ac:dyDescent="0.2">
      <c r="A1340" s="157"/>
      <c r="X1340" s="93"/>
      <c r="Y1340" s="93"/>
      <c r="Z1340" s="93"/>
      <c r="AA1340" s="93"/>
      <c r="AB1340" s="93"/>
      <c r="AC1340" s="93"/>
      <c r="AD1340" s="93"/>
      <c r="AE1340" s="93"/>
      <c r="AF1340" s="93"/>
      <c r="AG1340" s="93"/>
      <c r="AH1340" s="93"/>
      <c r="AI1340" s="93"/>
      <c r="AJ1340" s="93"/>
      <c r="AK1340" s="93"/>
      <c r="AL1340" s="93"/>
      <c r="AM1340" s="93"/>
      <c r="AN1340" s="93"/>
      <c r="AO1340" s="93"/>
      <c r="AP1340" s="93"/>
      <c r="AQ1340" s="93"/>
      <c r="AR1340" s="93"/>
      <c r="AS1340" s="93"/>
      <c r="AT1340" s="93"/>
      <c r="AU1340" s="93"/>
      <c r="AV1340" s="93"/>
      <c r="AW1340" s="93"/>
      <c r="AX1340" s="93"/>
      <c r="AY1340" s="93"/>
      <c r="AZ1340" s="93"/>
      <c r="BA1340" s="93"/>
      <c r="BB1340" s="93"/>
      <c r="BC1340" s="93"/>
      <c r="BD1340" s="93"/>
      <c r="BE1340" s="93"/>
      <c r="BF1340" s="93"/>
      <c r="BG1340" s="93"/>
      <c r="BH1340" s="93"/>
      <c r="BI1340" s="93"/>
      <c r="BJ1340" s="93"/>
      <c r="BK1340" s="93"/>
      <c r="BL1340" s="93"/>
      <c r="BM1340" s="93"/>
      <c r="BN1340" s="93"/>
      <c r="BO1340" s="93"/>
      <c r="BP1340" s="93"/>
      <c r="BQ1340" s="93"/>
      <c r="BR1340" s="93"/>
      <c r="BS1340" s="93"/>
      <c r="BT1340" s="93"/>
      <c r="BU1340" s="93"/>
      <c r="BV1340" s="93"/>
      <c r="BW1340" s="93"/>
      <c r="BX1340" s="93"/>
      <c r="BY1340" s="93"/>
    </row>
    <row r="1341" spans="1:77" s="97" customFormat="1" x14ac:dyDescent="0.2">
      <c r="A1341" s="157"/>
      <c r="X1341" s="93"/>
      <c r="Y1341" s="93"/>
      <c r="Z1341" s="93"/>
      <c r="AA1341" s="93"/>
      <c r="AB1341" s="93"/>
      <c r="AC1341" s="93"/>
      <c r="AD1341" s="93"/>
      <c r="AE1341" s="93"/>
      <c r="AF1341" s="93"/>
      <c r="AG1341" s="93"/>
      <c r="AH1341" s="93"/>
      <c r="AI1341" s="93"/>
      <c r="AJ1341" s="93"/>
      <c r="AK1341" s="93"/>
      <c r="AL1341" s="93"/>
      <c r="AM1341" s="93"/>
      <c r="AN1341" s="93"/>
      <c r="AO1341" s="93"/>
      <c r="AP1341" s="93"/>
      <c r="AQ1341" s="93"/>
      <c r="AR1341" s="93"/>
      <c r="AS1341" s="93"/>
      <c r="AT1341" s="93"/>
      <c r="AU1341" s="93"/>
      <c r="AV1341" s="93"/>
      <c r="AW1341" s="93"/>
      <c r="AX1341" s="93"/>
      <c r="AY1341" s="93"/>
      <c r="AZ1341" s="93"/>
      <c r="BA1341" s="93"/>
      <c r="BB1341" s="93"/>
      <c r="BC1341" s="93"/>
      <c r="BD1341" s="93"/>
      <c r="BE1341" s="93"/>
      <c r="BF1341" s="93"/>
      <c r="BG1341" s="93"/>
      <c r="BH1341" s="93"/>
      <c r="BI1341" s="93"/>
      <c r="BJ1341" s="93"/>
      <c r="BK1341" s="93"/>
      <c r="BL1341" s="93"/>
      <c r="BM1341" s="93"/>
      <c r="BN1341" s="93"/>
      <c r="BO1341" s="93"/>
      <c r="BP1341" s="93"/>
      <c r="BQ1341" s="93"/>
      <c r="BR1341" s="93"/>
      <c r="BS1341" s="93"/>
      <c r="BT1341" s="93"/>
      <c r="BU1341" s="93"/>
      <c r="BV1341" s="93"/>
      <c r="BW1341" s="93"/>
      <c r="BX1341" s="93"/>
      <c r="BY1341" s="93"/>
    </row>
    <row r="1342" spans="1:77" s="97" customFormat="1" x14ac:dyDescent="0.2">
      <c r="A1342" s="157"/>
      <c r="X1342" s="93"/>
      <c r="Y1342" s="93"/>
      <c r="Z1342" s="93"/>
      <c r="AA1342" s="93"/>
      <c r="AB1342" s="93"/>
      <c r="AC1342" s="93"/>
      <c r="AD1342" s="93"/>
      <c r="AE1342" s="93"/>
      <c r="AF1342" s="93"/>
      <c r="AG1342" s="93"/>
      <c r="AH1342" s="93"/>
      <c r="AI1342" s="93"/>
      <c r="AJ1342" s="93"/>
      <c r="AK1342" s="93"/>
      <c r="AL1342" s="93"/>
      <c r="AM1342" s="93"/>
      <c r="AN1342" s="93"/>
      <c r="AO1342" s="93"/>
      <c r="AP1342" s="93"/>
      <c r="AQ1342" s="93"/>
      <c r="AR1342" s="93"/>
      <c r="AS1342" s="93"/>
      <c r="AT1342" s="93"/>
      <c r="AU1342" s="93"/>
      <c r="AV1342" s="93"/>
      <c r="AW1342" s="93"/>
      <c r="AX1342" s="93"/>
      <c r="AY1342" s="93"/>
      <c r="AZ1342" s="93"/>
      <c r="BA1342" s="93"/>
      <c r="BB1342" s="93"/>
      <c r="BC1342" s="93"/>
      <c r="BD1342" s="93"/>
      <c r="BE1342" s="93"/>
      <c r="BF1342" s="93"/>
      <c r="BG1342" s="93"/>
      <c r="BH1342" s="93"/>
      <c r="BI1342" s="93"/>
      <c r="BJ1342" s="93"/>
      <c r="BK1342" s="93"/>
      <c r="BL1342" s="93"/>
      <c r="BM1342" s="93"/>
      <c r="BN1342" s="93"/>
      <c r="BO1342" s="93"/>
      <c r="BP1342" s="93"/>
      <c r="BQ1342" s="93"/>
      <c r="BR1342" s="93"/>
      <c r="BS1342" s="93"/>
      <c r="BT1342" s="93"/>
      <c r="BU1342" s="93"/>
      <c r="BV1342" s="93"/>
      <c r="BW1342" s="93"/>
      <c r="BX1342" s="93"/>
      <c r="BY1342" s="93"/>
    </row>
    <row r="1343" spans="1:77" s="97" customFormat="1" x14ac:dyDescent="0.2">
      <c r="A1343" s="157"/>
      <c r="X1343" s="93"/>
      <c r="Y1343" s="93"/>
      <c r="Z1343" s="93"/>
      <c r="AA1343" s="93"/>
      <c r="AB1343" s="93"/>
      <c r="AC1343" s="93"/>
      <c r="AD1343" s="93"/>
      <c r="AE1343" s="93"/>
      <c r="AF1343" s="93"/>
      <c r="AG1343" s="93"/>
      <c r="AH1343" s="93"/>
      <c r="AI1343" s="93"/>
      <c r="AJ1343" s="93"/>
      <c r="AK1343" s="93"/>
      <c r="AL1343" s="93"/>
      <c r="AM1343" s="93"/>
      <c r="AN1343" s="93"/>
      <c r="AO1343" s="93"/>
      <c r="AP1343" s="93"/>
      <c r="AQ1343" s="93"/>
      <c r="AR1343" s="93"/>
      <c r="AS1343" s="93"/>
      <c r="AT1343" s="93"/>
      <c r="AU1343" s="93"/>
      <c r="AV1343" s="93"/>
      <c r="AW1343" s="93"/>
      <c r="AX1343" s="93"/>
      <c r="AY1343" s="93"/>
      <c r="AZ1343" s="93"/>
      <c r="BA1343" s="93"/>
      <c r="BB1343" s="93"/>
      <c r="BC1343" s="93"/>
      <c r="BD1343" s="93"/>
      <c r="BE1343" s="93"/>
      <c r="BF1343" s="93"/>
      <c r="BG1343" s="93"/>
      <c r="BH1343" s="93"/>
      <c r="BI1343" s="93"/>
      <c r="BJ1343" s="93"/>
      <c r="BK1343" s="93"/>
      <c r="BL1343" s="93"/>
      <c r="BM1343" s="93"/>
      <c r="BN1343" s="93"/>
      <c r="BO1343" s="93"/>
      <c r="BP1343" s="93"/>
      <c r="BQ1343" s="93"/>
      <c r="BR1343" s="93"/>
      <c r="BS1343" s="93"/>
      <c r="BT1343" s="93"/>
      <c r="BU1343" s="93"/>
      <c r="BV1343" s="93"/>
      <c r="BW1343" s="93"/>
      <c r="BX1343" s="93"/>
      <c r="BY1343" s="93"/>
    </row>
    <row r="1344" spans="1:77" s="97" customFormat="1" x14ac:dyDescent="0.2">
      <c r="A1344" s="157"/>
      <c r="X1344" s="93"/>
      <c r="Y1344" s="93"/>
      <c r="Z1344" s="93"/>
      <c r="AA1344" s="93"/>
      <c r="AB1344" s="93"/>
      <c r="AC1344" s="93"/>
      <c r="AD1344" s="93"/>
      <c r="AE1344" s="93"/>
      <c r="AF1344" s="93"/>
      <c r="AG1344" s="93"/>
      <c r="AH1344" s="93"/>
      <c r="AI1344" s="93"/>
      <c r="AJ1344" s="93"/>
      <c r="AK1344" s="93"/>
      <c r="AL1344" s="93"/>
      <c r="AM1344" s="93"/>
      <c r="AN1344" s="93"/>
      <c r="AO1344" s="93"/>
      <c r="AP1344" s="93"/>
      <c r="AQ1344" s="93"/>
      <c r="AR1344" s="93"/>
      <c r="AS1344" s="93"/>
      <c r="AT1344" s="93"/>
      <c r="AU1344" s="93"/>
      <c r="AV1344" s="93"/>
      <c r="AW1344" s="93"/>
      <c r="AX1344" s="93"/>
      <c r="AY1344" s="93"/>
      <c r="AZ1344" s="93"/>
      <c r="BA1344" s="93"/>
      <c r="BB1344" s="93"/>
      <c r="BC1344" s="93"/>
      <c r="BD1344" s="93"/>
      <c r="BE1344" s="93"/>
      <c r="BF1344" s="93"/>
      <c r="BG1344" s="93"/>
      <c r="BH1344" s="93"/>
      <c r="BI1344" s="93"/>
      <c r="BJ1344" s="93"/>
      <c r="BK1344" s="93"/>
      <c r="BL1344" s="93"/>
      <c r="BM1344" s="93"/>
      <c r="BN1344" s="93"/>
      <c r="BO1344" s="93"/>
      <c r="BP1344" s="93"/>
      <c r="BQ1344" s="93"/>
      <c r="BR1344" s="93"/>
      <c r="BS1344" s="93"/>
      <c r="BT1344" s="93"/>
      <c r="BU1344" s="93"/>
      <c r="BV1344" s="93"/>
      <c r="BW1344" s="93"/>
      <c r="BX1344" s="93"/>
      <c r="BY1344" s="93"/>
    </row>
    <row r="1345" spans="1:77" s="97" customFormat="1" x14ac:dyDescent="0.2">
      <c r="A1345" s="157"/>
      <c r="X1345" s="93"/>
      <c r="Y1345" s="93"/>
      <c r="Z1345" s="93"/>
      <c r="AA1345" s="93"/>
      <c r="AB1345" s="93"/>
      <c r="AC1345" s="93"/>
      <c r="AD1345" s="93"/>
      <c r="AE1345" s="93"/>
      <c r="AF1345" s="93"/>
      <c r="AG1345" s="93"/>
      <c r="AH1345" s="93"/>
      <c r="AI1345" s="93"/>
      <c r="AJ1345" s="93"/>
      <c r="AK1345" s="93"/>
      <c r="AL1345" s="93"/>
      <c r="AM1345" s="93"/>
      <c r="AN1345" s="93"/>
      <c r="AO1345" s="93"/>
      <c r="AP1345" s="93"/>
      <c r="AQ1345" s="93"/>
      <c r="AR1345" s="93"/>
      <c r="AS1345" s="93"/>
      <c r="AT1345" s="93"/>
      <c r="AU1345" s="93"/>
      <c r="AV1345" s="93"/>
      <c r="AW1345" s="93"/>
      <c r="AX1345" s="93"/>
      <c r="AY1345" s="93"/>
      <c r="AZ1345" s="93"/>
      <c r="BA1345" s="93"/>
      <c r="BB1345" s="93"/>
      <c r="BC1345" s="93"/>
      <c r="BD1345" s="93"/>
      <c r="BE1345" s="93"/>
      <c r="BF1345" s="93"/>
      <c r="BG1345" s="93"/>
      <c r="BH1345" s="93"/>
      <c r="BI1345" s="93"/>
      <c r="BJ1345" s="93"/>
      <c r="BK1345" s="93"/>
      <c r="BL1345" s="93"/>
      <c r="BM1345" s="93"/>
      <c r="BN1345" s="93"/>
      <c r="BO1345" s="93"/>
      <c r="BP1345" s="93"/>
      <c r="BQ1345" s="93"/>
      <c r="BR1345" s="93"/>
      <c r="BS1345" s="93"/>
      <c r="BT1345" s="93"/>
      <c r="BU1345" s="93"/>
      <c r="BV1345" s="93"/>
      <c r="BW1345" s="93"/>
      <c r="BX1345" s="93"/>
      <c r="BY1345" s="93"/>
    </row>
    <row r="1346" spans="1:77" s="97" customFormat="1" x14ac:dyDescent="0.2">
      <c r="A1346" s="157"/>
      <c r="X1346" s="93"/>
      <c r="Y1346" s="93"/>
      <c r="Z1346" s="93"/>
      <c r="AA1346" s="93"/>
      <c r="AB1346" s="93"/>
      <c r="AC1346" s="93"/>
      <c r="AD1346" s="93"/>
      <c r="AE1346" s="93"/>
      <c r="AF1346" s="93"/>
      <c r="AG1346" s="93"/>
      <c r="AH1346" s="93"/>
      <c r="AI1346" s="93"/>
      <c r="AJ1346" s="93"/>
      <c r="AK1346" s="93"/>
      <c r="AL1346" s="93"/>
      <c r="AM1346" s="93"/>
      <c r="AN1346" s="93"/>
      <c r="AO1346" s="93"/>
      <c r="AP1346" s="93"/>
      <c r="AQ1346" s="93"/>
      <c r="AR1346" s="93"/>
      <c r="AS1346" s="93"/>
      <c r="AT1346" s="93"/>
      <c r="AU1346" s="93"/>
      <c r="AV1346" s="93"/>
      <c r="AW1346" s="93"/>
      <c r="AX1346" s="93"/>
      <c r="AY1346" s="93"/>
      <c r="AZ1346" s="93"/>
      <c r="BA1346" s="93"/>
      <c r="BB1346" s="93"/>
      <c r="BC1346" s="93"/>
      <c r="BD1346" s="93"/>
      <c r="BE1346" s="93"/>
      <c r="BF1346" s="93"/>
      <c r="BG1346" s="93"/>
      <c r="BH1346" s="93"/>
      <c r="BI1346" s="93"/>
      <c r="BJ1346" s="93"/>
      <c r="BK1346" s="93"/>
      <c r="BL1346" s="93"/>
      <c r="BM1346" s="93"/>
      <c r="BN1346" s="93"/>
      <c r="BO1346" s="93"/>
      <c r="BP1346" s="93"/>
      <c r="BQ1346" s="93"/>
      <c r="BR1346" s="93"/>
      <c r="BS1346" s="93"/>
      <c r="BT1346" s="93"/>
      <c r="BU1346" s="93"/>
      <c r="BV1346" s="93"/>
      <c r="BW1346" s="93"/>
      <c r="BX1346" s="93"/>
      <c r="BY1346" s="93"/>
    </row>
    <row r="1347" spans="1:77" s="97" customFormat="1" x14ac:dyDescent="0.2">
      <c r="A1347" s="157"/>
      <c r="X1347" s="93"/>
      <c r="Y1347" s="93"/>
      <c r="Z1347" s="93"/>
      <c r="AA1347" s="93"/>
      <c r="AB1347" s="93"/>
      <c r="AC1347" s="93"/>
      <c r="AD1347" s="93"/>
      <c r="AE1347" s="93"/>
      <c r="AF1347" s="93"/>
      <c r="AG1347" s="93"/>
      <c r="AH1347" s="93"/>
      <c r="AI1347" s="93"/>
      <c r="AJ1347" s="93"/>
      <c r="AK1347" s="93"/>
      <c r="AL1347" s="93"/>
      <c r="AM1347" s="93"/>
      <c r="AN1347" s="93"/>
      <c r="AO1347" s="93"/>
      <c r="AP1347" s="93"/>
      <c r="AQ1347" s="93"/>
      <c r="AR1347" s="93"/>
      <c r="AS1347" s="93"/>
      <c r="AT1347" s="93"/>
      <c r="AU1347" s="93"/>
      <c r="AV1347" s="93"/>
      <c r="AW1347" s="93"/>
      <c r="AX1347" s="93"/>
      <c r="AY1347" s="93"/>
      <c r="AZ1347" s="93"/>
      <c r="BA1347" s="93"/>
      <c r="BB1347" s="93"/>
      <c r="BC1347" s="93"/>
      <c r="BD1347" s="93"/>
      <c r="BE1347" s="93"/>
      <c r="BF1347" s="93"/>
      <c r="BG1347" s="93"/>
      <c r="BH1347" s="93"/>
      <c r="BI1347" s="93"/>
      <c r="BJ1347" s="93"/>
      <c r="BK1347" s="93"/>
      <c r="BL1347" s="93"/>
      <c r="BM1347" s="93"/>
      <c r="BN1347" s="93"/>
      <c r="BO1347" s="93"/>
      <c r="BP1347" s="93"/>
      <c r="BQ1347" s="93"/>
      <c r="BR1347" s="93"/>
      <c r="BS1347" s="93"/>
      <c r="BT1347" s="93"/>
      <c r="BU1347" s="93"/>
      <c r="BV1347" s="93"/>
      <c r="BW1347" s="93"/>
      <c r="BX1347" s="93"/>
      <c r="BY1347" s="93"/>
    </row>
    <row r="1348" spans="1:77" s="97" customFormat="1" x14ac:dyDescent="0.2">
      <c r="A1348" s="157"/>
      <c r="X1348" s="93"/>
      <c r="Y1348" s="93"/>
      <c r="Z1348" s="93"/>
      <c r="AA1348" s="93"/>
      <c r="AB1348" s="93"/>
      <c r="AC1348" s="93"/>
      <c r="AD1348" s="93"/>
      <c r="AE1348" s="93"/>
      <c r="AF1348" s="93"/>
      <c r="AG1348" s="93"/>
      <c r="AH1348" s="93"/>
      <c r="AI1348" s="93"/>
      <c r="AJ1348" s="93"/>
      <c r="AK1348" s="93"/>
      <c r="AL1348" s="93"/>
      <c r="AM1348" s="93"/>
      <c r="AN1348" s="93"/>
      <c r="AO1348" s="93"/>
      <c r="AP1348" s="93"/>
      <c r="AQ1348" s="93"/>
      <c r="AR1348" s="93"/>
      <c r="AS1348" s="93"/>
      <c r="AT1348" s="93"/>
      <c r="AU1348" s="93"/>
      <c r="AV1348" s="93"/>
      <c r="AW1348" s="93"/>
      <c r="AX1348" s="93"/>
      <c r="AY1348" s="93"/>
      <c r="AZ1348" s="93"/>
      <c r="BA1348" s="93"/>
      <c r="BB1348" s="93"/>
      <c r="BC1348" s="93"/>
      <c r="BD1348" s="93"/>
      <c r="BE1348" s="93"/>
      <c r="BF1348" s="93"/>
      <c r="BG1348" s="93"/>
      <c r="BH1348" s="93"/>
      <c r="BI1348" s="93"/>
      <c r="BJ1348" s="93"/>
      <c r="BK1348" s="93"/>
      <c r="BL1348" s="93"/>
      <c r="BM1348" s="93"/>
      <c r="BN1348" s="93"/>
      <c r="BO1348" s="93"/>
      <c r="BP1348" s="93"/>
      <c r="BQ1348" s="93"/>
      <c r="BR1348" s="93"/>
      <c r="BS1348" s="93"/>
      <c r="BT1348" s="93"/>
      <c r="BU1348" s="93"/>
      <c r="BV1348" s="93"/>
      <c r="BW1348" s="93"/>
      <c r="BX1348" s="93"/>
      <c r="BY1348" s="93"/>
    </row>
    <row r="1349" spans="1:77" s="97" customFormat="1" x14ac:dyDescent="0.2">
      <c r="A1349" s="157"/>
      <c r="X1349" s="93"/>
      <c r="Y1349" s="93"/>
      <c r="Z1349" s="93"/>
      <c r="AA1349" s="93"/>
      <c r="AB1349" s="93"/>
      <c r="AC1349" s="93"/>
      <c r="AD1349" s="93"/>
      <c r="AE1349" s="93"/>
      <c r="AF1349" s="93"/>
      <c r="AG1349" s="93"/>
      <c r="AH1349" s="93"/>
      <c r="AI1349" s="93"/>
      <c r="AJ1349" s="93"/>
      <c r="AK1349" s="93"/>
      <c r="AL1349" s="93"/>
      <c r="AM1349" s="93"/>
      <c r="AN1349" s="93"/>
      <c r="AO1349" s="93"/>
      <c r="AP1349" s="93"/>
      <c r="AQ1349" s="93"/>
      <c r="AR1349" s="93"/>
      <c r="AS1349" s="93"/>
      <c r="AT1349" s="93"/>
      <c r="AU1349" s="93"/>
      <c r="AV1349" s="93"/>
      <c r="AW1349" s="93"/>
      <c r="AX1349" s="93"/>
      <c r="AY1349" s="93"/>
      <c r="AZ1349" s="93"/>
      <c r="BA1349" s="93"/>
      <c r="BB1349" s="93"/>
      <c r="BC1349" s="93"/>
      <c r="BD1349" s="93"/>
      <c r="BE1349" s="93"/>
      <c r="BF1349" s="93"/>
      <c r="BG1349" s="93"/>
      <c r="BH1349" s="93"/>
      <c r="BI1349" s="93"/>
      <c r="BJ1349" s="93"/>
      <c r="BK1349" s="93"/>
      <c r="BL1349" s="93"/>
      <c r="BM1349" s="93"/>
      <c r="BN1349" s="93"/>
      <c r="BO1349" s="93"/>
      <c r="BP1349" s="93"/>
      <c r="BQ1349" s="93"/>
      <c r="BR1349" s="93"/>
      <c r="BS1349" s="93"/>
      <c r="BT1349" s="93"/>
      <c r="BU1349" s="93"/>
      <c r="BV1349" s="93"/>
      <c r="BW1349" s="93"/>
      <c r="BX1349" s="93"/>
      <c r="BY1349" s="93"/>
    </row>
    <row r="1350" spans="1:77" s="97" customFormat="1" x14ac:dyDescent="0.2">
      <c r="A1350" s="157"/>
      <c r="X1350" s="93"/>
      <c r="Y1350" s="93"/>
      <c r="Z1350" s="93"/>
      <c r="AA1350" s="93"/>
      <c r="AB1350" s="93"/>
      <c r="AC1350" s="93"/>
      <c r="AD1350" s="93"/>
      <c r="AE1350" s="93"/>
      <c r="AF1350" s="93"/>
      <c r="AG1350" s="93"/>
      <c r="AH1350" s="93"/>
      <c r="AI1350" s="93"/>
      <c r="AJ1350" s="93"/>
      <c r="AK1350" s="93"/>
      <c r="AL1350" s="93"/>
      <c r="AM1350" s="93"/>
      <c r="AN1350" s="93"/>
      <c r="AO1350" s="93"/>
      <c r="AP1350" s="93"/>
      <c r="AQ1350" s="93"/>
      <c r="AR1350" s="93"/>
      <c r="AS1350" s="93"/>
      <c r="AT1350" s="93"/>
      <c r="AU1350" s="93"/>
      <c r="AV1350" s="93"/>
      <c r="AW1350" s="93"/>
      <c r="AX1350" s="93"/>
      <c r="AY1350" s="93"/>
      <c r="AZ1350" s="93"/>
      <c r="BA1350" s="93"/>
      <c r="BB1350" s="93"/>
      <c r="BC1350" s="93"/>
      <c r="BD1350" s="93"/>
      <c r="BE1350" s="93"/>
      <c r="BF1350" s="93"/>
      <c r="BG1350" s="93"/>
      <c r="BH1350" s="93"/>
      <c r="BI1350" s="93"/>
      <c r="BJ1350" s="93"/>
      <c r="BK1350" s="93"/>
      <c r="BL1350" s="93"/>
      <c r="BM1350" s="93"/>
      <c r="BN1350" s="93"/>
      <c r="BO1350" s="93"/>
      <c r="BP1350" s="93"/>
      <c r="BQ1350" s="93"/>
      <c r="BR1350" s="93"/>
      <c r="BS1350" s="93"/>
      <c r="BT1350" s="93"/>
      <c r="BU1350" s="93"/>
      <c r="BV1350" s="93"/>
      <c r="BW1350" s="93"/>
      <c r="BX1350" s="93"/>
      <c r="BY1350" s="93"/>
    </row>
    <row r="1351" spans="1:77" s="97" customFormat="1" x14ac:dyDescent="0.2">
      <c r="A1351" s="157"/>
      <c r="X1351" s="93"/>
      <c r="Y1351" s="93"/>
      <c r="Z1351" s="93"/>
      <c r="AA1351" s="93"/>
      <c r="AB1351" s="93"/>
      <c r="AC1351" s="93"/>
      <c r="AD1351" s="93"/>
      <c r="AE1351" s="93"/>
      <c r="AF1351" s="93"/>
      <c r="AG1351" s="93"/>
      <c r="AH1351" s="93"/>
      <c r="AI1351" s="93"/>
      <c r="AJ1351" s="93"/>
      <c r="AK1351" s="93"/>
      <c r="AL1351" s="93"/>
      <c r="AM1351" s="93"/>
      <c r="AN1351" s="93"/>
      <c r="AO1351" s="93"/>
      <c r="AP1351" s="93"/>
      <c r="AQ1351" s="93"/>
      <c r="AR1351" s="93"/>
      <c r="AS1351" s="93"/>
      <c r="AT1351" s="93"/>
      <c r="AU1351" s="93"/>
      <c r="AV1351" s="93"/>
      <c r="AW1351" s="93"/>
      <c r="AX1351" s="93"/>
      <c r="AY1351" s="93"/>
      <c r="AZ1351" s="93"/>
      <c r="BA1351" s="93"/>
      <c r="BB1351" s="93"/>
      <c r="BC1351" s="93"/>
      <c r="BD1351" s="93"/>
      <c r="BE1351" s="93"/>
      <c r="BF1351" s="93"/>
      <c r="BG1351" s="93"/>
      <c r="BH1351" s="93"/>
      <c r="BI1351" s="93"/>
      <c r="BJ1351" s="93"/>
      <c r="BK1351" s="93"/>
      <c r="BL1351" s="93"/>
      <c r="BM1351" s="93"/>
      <c r="BN1351" s="93"/>
      <c r="BO1351" s="93"/>
      <c r="BP1351" s="93"/>
      <c r="BQ1351" s="93"/>
      <c r="BR1351" s="93"/>
      <c r="BS1351" s="93"/>
      <c r="BT1351" s="93"/>
      <c r="BU1351" s="93"/>
      <c r="BV1351" s="93"/>
      <c r="BW1351" s="93"/>
      <c r="BX1351" s="93"/>
      <c r="BY1351" s="93"/>
    </row>
    <row r="1352" spans="1:77" s="97" customFormat="1" x14ac:dyDescent="0.2">
      <c r="A1352" s="157"/>
      <c r="X1352" s="93"/>
      <c r="Y1352" s="93"/>
      <c r="Z1352" s="93"/>
      <c r="AA1352" s="93"/>
      <c r="AB1352" s="93"/>
      <c r="AC1352" s="93"/>
      <c r="AD1352" s="93"/>
      <c r="AE1352" s="93"/>
      <c r="AF1352" s="93"/>
      <c r="AG1352" s="93"/>
      <c r="AH1352" s="93"/>
      <c r="AI1352" s="93"/>
      <c r="AJ1352" s="93"/>
      <c r="AK1352" s="93"/>
      <c r="AL1352" s="93"/>
      <c r="AM1352" s="93"/>
      <c r="AN1352" s="93"/>
      <c r="AO1352" s="93"/>
      <c r="AP1352" s="93"/>
      <c r="AQ1352" s="93"/>
      <c r="AR1352" s="93"/>
      <c r="AS1352" s="93"/>
      <c r="AT1352" s="93"/>
      <c r="AU1352" s="93"/>
      <c r="AV1352" s="93"/>
      <c r="AW1352" s="93"/>
      <c r="AX1352" s="93"/>
      <c r="AY1352" s="93"/>
      <c r="AZ1352" s="93"/>
      <c r="BA1352" s="93"/>
      <c r="BB1352" s="93"/>
      <c r="BC1352" s="93"/>
      <c r="BD1352" s="93"/>
      <c r="BE1352" s="93"/>
      <c r="BF1352" s="93"/>
      <c r="BG1352" s="93"/>
      <c r="BH1352" s="93"/>
      <c r="BI1352" s="93"/>
      <c r="BJ1352" s="93"/>
      <c r="BK1352" s="93"/>
      <c r="BL1352" s="93"/>
      <c r="BM1352" s="93"/>
      <c r="BN1352" s="93"/>
      <c r="BO1352" s="93"/>
      <c r="BP1352" s="93"/>
      <c r="BQ1352" s="93"/>
      <c r="BR1352" s="93"/>
      <c r="BS1352" s="93"/>
      <c r="BT1352" s="93"/>
      <c r="BU1352" s="93"/>
      <c r="BV1352" s="93"/>
      <c r="BW1352" s="93"/>
      <c r="BX1352" s="93"/>
      <c r="BY1352" s="93"/>
    </row>
    <row r="1353" spans="1:77" s="97" customFormat="1" x14ac:dyDescent="0.2">
      <c r="A1353" s="157"/>
      <c r="X1353" s="93"/>
      <c r="Y1353" s="93"/>
      <c r="Z1353" s="93"/>
      <c r="AA1353" s="93"/>
      <c r="AB1353" s="93"/>
      <c r="AC1353" s="93"/>
      <c r="AD1353" s="93"/>
      <c r="AE1353" s="93"/>
      <c r="AF1353" s="93"/>
      <c r="AG1353" s="93"/>
      <c r="AH1353" s="93"/>
      <c r="AI1353" s="93"/>
      <c r="AJ1353" s="93"/>
      <c r="AK1353" s="93"/>
      <c r="AL1353" s="93"/>
      <c r="AM1353" s="93"/>
      <c r="AN1353" s="93"/>
      <c r="AO1353" s="93"/>
      <c r="AP1353" s="93"/>
      <c r="AQ1353" s="93"/>
      <c r="AR1353" s="93"/>
      <c r="AS1353" s="93"/>
      <c r="AT1353" s="93"/>
      <c r="AU1353" s="93"/>
      <c r="AV1353" s="93"/>
      <c r="AW1353" s="93"/>
      <c r="AX1353" s="93"/>
      <c r="AY1353" s="93"/>
      <c r="AZ1353" s="93"/>
      <c r="BA1353" s="93"/>
      <c r="BB1353" s="93"/>
      <c r="BC1353" s="93"/>
      <c r="BD1353" s="93"/>
      <c r="BE1353" s="93"/>
      <c r="BF1353" s="93"/>
      <c r="BG1353" s="93"/>
      <c r="BH1353" s="93"/>
      <c r="BI1353" s="93"/>
      <c r="BJ1353" s="93"/>
      <c r="BK1353" s="93"/>
      <c r="BL1353" s="93"/>
      <c r="BM1353" s="93"/>
      <c r="BN1353" s="93"/>
      <c r="BO1353" s="93"/>
      <c r="BP1353" s="93"/>
      <c r="BQ1353" s="93"/>
      <c r="BR1353" s="93"/>
      <c r="BS1353" s="93"/>
      <c r="BT1353" s="93"/>
      <c r="BU1353" s="93"/>
      <c r="BV1353" s="93"/>
      <c r="BW1353" s="93"/>
      <c r="BX1353" s="93"/>
      <c r="BY1353" s="93"/>
    </row>
    <row r="1354" spans="1:77" s="97" customFormat="1" x14ac:dyDescent="0.2">
      <c r="A1354" s="157"/>
      <c r="X1354" s="93"/>
      <c r="Y1354" s="93"/>
      <c r="Z1354" s="93"/>
      <c r="AA1354" s="93"/>
      <c r="AB1354" s="93"/>
      <c r="AC1354" s="93"/>
      <c r="AD1354" s="93"/>
      <c r="AE1354" s="93"/>
      <c r="AF1354" s="93"/>
      <c r="AG1354" s="93"/>
      <c r="AH1354" s="93"/>
      <c r="AI1354" s="93"/>
      <c r="AJ1354" s="93"/>
      <c r="AK1354" s="93"/>
      <c r="AL1354" s="93"/>
      <c r="AM1354" s="93"/>
      <c r="AN1354" s="93"/>
      <c r="AO1354" s="93"/>
      <c r="AP1354" s="93"/>
      <c r="AQ1354" s="93"/>
      <c r="AR1354" s="93"/>
      <c r="AS1354" s="93"/>
      <c r="AT1354" s="93"/>
      <c r="AU1354" s="93"/>
      <c r="AV1354" s="93"/>
      <c r="AW1354" s="93"/>
      <c r="AX1354" s="93"/>
      <c r="AY1354" s="93"/>
      <c r="AZ1354" s="93"/>
      <c r="BA1354" s="93"/>
      <c r="BB1354" s="93"/>
      <c r="BC1354" s="93"/>
      <c r="BD1354" s="93"/>
      <c r="BE1354" s="93"/>
      <c r="BF1354" s="93"/>
      <c r="BG1354" s="93"/>
      <c r="BH1354" s="93"/>
      <c r="BI1354" s="93"/>
      <c r="BJ1354" s="93"/>
      <c r="BK1354" s="93"/>
      <c r="BL1354" s="93"/>
      <c r="BM1354" s="93"/>
      <c r="BN1354" s="93"/>
      <c r="BO1354" s="93"/>
      <c r="BP1354" s="93"/>
      <c r="BQ1354" s="93"/>
      <c r="BR1354" s="93"/>
      <c r="BS1354" s="93"/>
      <c r="BT1354" s="93"/>
      <c r="BU1354" s="93"/>
      <c r="BV1354" s="93"/>
      <c r="BW1354" s="93"/>
      <c r="BX1354" s="93"/>
      <c r="BY1354" s="93"/>
    </row>
    <row r="1355" spans="1:77" s="97" customFormat="1" x14ac:dyDescent="0.2">
      <c r="A1355" s="157"/>
      <c r="X1355" s="93"/>
      <c r="Y1355" s="93"/>
      <c r="Z1355" s="93"/>
      <c r="AA1355" s="93"/>
      <c r="AB1355" s="93"/>
      <c r="AC1355" s="93"/>
      <c r="AD1355" s="93"/>
      <c r="AE1355" s="93"/>
      <c r="AF1355" s="93"/>
      <c r="AG1355" s="93"/>
      <c r="AH1355" s="93"/>
      <c r="AI1355" s="93"/>
      <c r="AJ1355" s="93"/>
      <c r="AK1355" s="93"/>
      <c r="AL1355" s="93"/>
      <c r="AM1355" s="93"/>
      <c r="AN1355" s="93"/>
      <c r="AO1355" s="93"/>
      <c r="AP1355" s="93"/>
      <c r="AQ1355" s="93"/>
      <c r="AR1355" s="93"/>
      <c r="AS1355" s="93"/>
      <c r="AT1355" s="93"/>
      <c r="AU1355" s="93"/>
      <c r="AV1355" s="93"/>
      <c r="AW1355" s="93"/>
      <c r="AX1355" s="93"/>
      <c r="AY1355" s="93"/>
      <c r="AZ1355" s="93"/>
      <c r="BA1355" s="93"/>
      <c r="BB1355" s="93"/>
      <c r="BC1355" s="93"/>
      <c r="BD1355" s="93"/>
      <c r="BE1355" s="93"/>
      <c r="BF1355" s="93"/>
      <c r="BG1355" s="93"/>
      <c r="BH1355" s="93"/>
      <c r="BI1355" s="93"/>
      <c r="BJ1355" s="93"/>
      <c r="BK1355" s="93"/>
      <c r="BL1355" s="93"/>
      <c r="BM1355" s="93"/>
      <c r="BN1355" s="93"/>
      <c r="BO1355" s="93"/>
      <c r="BP1355" s="93"/>
      <c r="BQ1355" s="93"/>
      <c r="BR1355" s="93"/>
      <c r="BS1355" s="93"/>
      <c r="BT1355" s="93"/>
      <c r="BU1355" s="93"/>
      <c r="BV1355" s="93"/>
      <c r="BW1355" s="93"/>
      <c r="BX1355" s="93"/>
      <c r="BY1355" s="93"/>
    </row>
    <row r="1356" spans="1:77" s="97" customFormat="1" x14ac:dyDescent="0.2">
      <c r="A1356" s="157"/>
      <c r="X1356" s="93"/>
      <c r="Y1356" s="93"/>
      <c r="Z1356" s="93"/>
      <c r="AA1356" s="93"/>
      <c r="AB1356" s="93"/>
      <c r="AC1356" s="93"/>
      <c r="AD1356" s="93"/>
      <c r="AE1356" s="93"/>
      <c r="AF1356" s="93"/>
      <c r="AG1356" s="93"/>
      <c r="AH1356" s="93"/>
      <c r="AI1356" s="93"/>
      <c r="AJ1356" s="93"/>
      <c r="AK1356" s="93"/>
      <c r="AL1356" s="93"/>
      <c r="AM1356" s="93"/>
      <c r="AN1356" s="93"/>
      <c r="AO1356" s="93"/>
      <c r="AP1356" s="93"/>
      <c r="AQ1356" s="93"/>
      <c r="AR1356" s="93"/>
      <c r="AS1356" s="93"/>
      <c r="AT1356" s="93"/>
      <c r="AU1356" s="93"/>
      <c r="AV1356" s="93"/>
      <c r="AW1356" s="93"/>
      <c r="AX1356" s="93"/>
      <c r="AY1356" s="93"/>
      <c r="AZ1356" s="93"/>
      <c r="BA1356" s="93"/>
      <c r="BB1356" s="93"/>
      <c r="BC1356" s="93"/>
      <c r="BD1356" s="93"/>
      <c r="BE1356" s="93"/>
      <c r="BF1356" s="93"/>
      <c r="BG1356" s="93"/>
      <c r="BH1356" s="93"/>
      <c r="BI1356" s="93"/>
      <c r="BJ1356" s="93"/>
      <c r="BK1356" s="93"/>
      <c r="BL1356" s="93"/>
      <c r="BM1356" s="93"/>
      <c r="BN1356" s="93"/>
      <c r="BO1356" s="93"/>
      <c r="BP1356" s="93"/>
      <c r="BQ1356" s="93"/>
      <c r="BR1356" s="93"/>
      <c r="BS1356" s="93"/>
      <c r="BT1356" s="93"/>
      <c r="BU1356" s="93"/>
      <c r="BV1356" s="93"/>
      <c r="BW1356" s="93"/>
      <c r="BX1356" s="93"/>
      <c r="BY1356" s="93"/>
    </row>
    <row r="1357" spans="1:77" s="97" customFormat="1" x14ac:dyDescent="0.2">
      <c r="A1357" s="157"/>
      <c r="X1357" s="93"/>
      <c r="Y1357" s="93"/>
      <c r="Z1357" s="93"/>
      <c r="AA1357" s="93"/>
      <c r="AB1357" s="93"/>
      <c r="AC1357" s="93"/>
      <c r="AD1357" s="93"/>
      <c r="AE1357" s="93"/>
      <c r="AF1357" s="93"/>
      <c r="AG1357" s="93"/>
      <c r="AH1357" s="93"/>
      <c r="AI1357" s="93"/>
      <c r="AJ1357" s="93"/>
      <c r="AK1357" s="93"/>
      <c r="AL1357" s="93"/>
      <c r="AM1357" s="93"/>
      <c r="AN1357" s="93"/>
      <c r="AO1357" s="93"/>
      <c r="AP1357" s="93"/>
      <c r="AQ1357" s="93"/>
      <c r="AR1357" s="93"/>
      <c r="AS1357" s="93"/>
      <c r="AT1357" s="93"/>
      <c r="AU1357" s="93"/>
      <c r="AV1357" s="93"/>
      <c r="AW1357" s="93"/>
      <c r="AX1357" s="93"/>
      <c r="AY1357" s="93"/>
      <c r="AZ1357" s="93"/>
      <c r="BA1357" s="93"/>
      <c r="BB1357" s="93"/>
      <c r="BC1357" s="93"/>
      <c r="BD1357" s="93"/>
      <c r="BE1357" s="93"/>
      <c r="BF1357" s="93"/>
      <c r="BG1357" s="93"/>
      <c r="BH1357" s="93"/>
      <c r="BI1357" s="93"/>
      <c r="BJ1357" s="93"/>
      <c r="BK1357" s="93"/>
      <c r="BL1357" s="93"/>
      <c r="BM1357" s="93"/>
      <c r="BN1357" s="93"/>
      <c r="BO1357" s="93"/>
      <c r="BP1357" s="93"/>
      <c r="BQ1357" s="93"/>
      <c r="BR1357" s="93"/>
      <c r="BS1357" s="93"/>
      <c r="BT1357" s="93"/>
      <c r="BU1357" s="93"/>
      <c r="BV1357" s="93"/>
      <c r="BW1357" s="93"/>
      <c r="BX1357" s="93"/>
      <c r="BY1357" s="93"/>
    </row>
    <row r="1358" spans="1:77" s="97" customFormat="1" x14ac:dyDescent="0.2">
      <c r="A1358" s="157"/>
      <c r="X1358" s="93"/>
      <c r="Y1358" s="93"/>
      <c r="Z1358" s="93"/>
      <c r="AA1358" s="93"/>
      <c r="AB1358" s="93"/>
      <c r="AC1358" s="93"/>
      <c r="AD1358" s="93"/>
      <c r="AE1358" s="93"/>
      <c r="AF1358" s="93"/>
      <c r="AG1358" s="93"/>
      <c r="AH1358" s="93"/>
      <c r="AI1358" s="93"/>
      <c r="AJ1358" s="93"/>
      <c r="AK1358" s="93"/>
      <c r="AL1358" s="93"/>
      <c r="AM1358" s="93"/>
      <c r="AN1358" s="93"/>
      <c r="AO1358" s="93"/>
      <c r="AP1358" s="93"/>
      <c r="AQ1358" s="93"/>
      <c r="AR1358" s="93"/>
      <c r="AS1358" s="93"/>
      <c r="AT1358" s="93"/>
      <c r="AU1358" s="93"/>
      <c r="AV1358" s="93"/>
      <c r="AW1358" s="93"/>
      <c r="AX1358" s="93"/>
      <c r="AY1358" s="93"/>
      <c r="AZ1358" s="93"/>
      <c r="BA1358" s="93"/>
      <c r="BB1358" s="93"/>
      <c r="BC1358" s="93"/>
      <c r="BD1358" s="93"/>
      <c r="BE1358" s="93"/>
      <c r="BF1358" s="93"/>
      <c r="BG1358" s="93"/>
      <c r="BH1358" s="93"/>
      <c r="BI1358" s="93"/>
      <c r="BJ1358" s="93"/>
      <c r="BK1358" s="93"/>
      <c r="BL1358" s="93"/>
      <c r="BM1358" s="93"/>
      <c r="BN1358" s="93"/>
      <c r="BO1358" s="93"/>
      <c r="BP1358" s="93"/>
      <c r="BQ1358" s="93"/>
      <c r="BR1358" s="93"/>
      <c r="BS1358" s="93"/>
      <c r="BT1358" s="93"/>
      <c r="BU1358" s="93"/>
      <c r="BV1358" s="93"/>
      <c r="BW1358" s="93"/>
      <c r="BX1358" s="93"/>
      <c r="BY1358" s="93"/>
    </row>
    <row r="1359" spans="1:77" s="97" customFormat="1" x14ac:dyDescent="0.2">
      <c r="A1359" s="157"/>
      <c r="X1359" s="93"/>
      <c r="Y1359" s="93"/>
      <c r="Z1359" s="93"/>
      <c r="AA1359" s="93"/>
      <c r="AB1359" s="93"/>
      <c r="AC1359" s="93"/>
      <c r="AD1359" s="93"/>
      <c r="AE1359" s="93"/>
      <c r="AF1359" s="93"/>
      <c r="AG1359" s="93"/>
      <c r="AH1359" s="93"/>
      <c r="AI1359" s="93"/>
      <c r="AJ1359" s="93"/>
      <c r="AK1359" s="93"/>
      <c r="AL1359" s="93"/>
      <c r="AM1359" s="93"/>
      <c r="AN1359" s="93"/>
      <c r="AO1359" s="93"/>
      <c r="AP1359" s="93"/>
      <c r="AQ1359" s="93"/>
      <c r="AR1359" s="93"/>
      <c r="AS1359" s="93"/>
      <c r="AT1359" s="93"/>
      <c r="AU1359" s="93"/>
      <c r="AV1359" s="93"/>
      <c r="AW1359" s="93"/>
      <c r="AX1359" s="93"/>
      <c r="AY1359" s="93"/>
      <c r="AZ1359" s="93"/>
      <c r="BA1359" s="93"/>
      <c r="BB1359" s="93"/>
      <c r="BC1359" s="93"/>
      <c r="BD1359" s="93"/>
      <c r="BE1359" s="93"/>
      <c r="BF1359" s="93"/>
      <c r="BG1359" s="93"/>
      <c r="BH1359" s="93"/>
      <c r="BI1359" s="93"/>
      <c r="BJ1359" s="93"/>
      <c r="BK1359" s="93"/>
      <c r="BL1359" s="93"/>
      <c r="BM1359" s="93"/>
      <c r="BN1359" s="93"/>
      <c r="BO1359" s="93"/>
      <c r="BP1359" s="93"/>
      <c r="BQ1359" s="93"/>
      <c r="BR1359" s="93"/>
      <c r="BS1359" s="93"/>
      <c r="BT1359" s="93"/>
      <c r="BU1359" s="93"/>
      <c r="BV1359" s="93"/>
      <c r="BW1359" s="93"/>
      <c r="BX1359" s="93"/>
      <c r="BY1359" s="93"/>
    </row>
    <row r="1360" spans="1:77" s="97" customFormat="1" x14ac:dyDescent="0.2">
      <c r="A1360" s="157"/>
      <c r="X1360" s="93"/>
      <c r="Y1360" s="93"/>
      <c r="Z1360" s="93"/>
      <c r="AA1360" s="93"/>
      <c r="AB1360" s="93"/>
      <c r="AC1360" s="93"/>
      <c r="AD1360" s="93"/>
      <c r="AE1360" s="93"/>
      <c r="AF1360" s="93"/>
      <c r="AG1360" s="93"/>
      <c r="AH1360" s="93"/>
      <c r="AI1360" s="93"/>
      <c r="AJ1360" s="93"/>
      <c r="AK1360" s="93"/>
      <c r="AL1360" s="93"/>
      <c r="AM1360" s="93"/>
      <c r="AN1360" s="93"/>
      <c r="AO1360" s="93"/>
      <c r="AP1360" s="93"/>
      <c r="AQ1360" s="93"/>
      <c r="AR1360" s="93"/>
      <c r="AS1360" s="93"/>
      <c r="AT1360" s="93"/>
      <c r="AU1360" s="93"/>
      <c r="AV1360" s="93"/>
      <c r="AW1360" s="93"/>
      <c r="AX1360" s="93"/>
      <c r="AY1360" s="93"/>
      <c r="AZ1360" s="93"/>
      <c r="BA1360" s="93"/>
      <c r="BB1360" s="93"/>
      <c r="BC1360" s="93"/>
      <c r="BD1360" s="93"/>
      <c r="BE1360" s="93"/>
      <c r="BF1360" s="93"/>
      <c r="BG1360" s="93"/>
      <c r="BH1360" s="93"/>
      <c r="BI1360" s="93"/>
      <c r="BJ1360" s="93"/>
      <c r="BK1360" s="93"/>
      <c r="BL1360" s="93"/>
      <c r="BM1360" s="93"/>
      <c r="BN1360" s="93"/>
      <c r="BO1360" s="93"/>
      <c r="BP1360" s="93"/>
      <c r="BQ1360" s="93"/>
      <c r="BR1360" s="93"/>
      <c r="BS1360" s="93"/>
      <c r="BT1360" s="93"/>
      <c r="BU1360" s="93"/>
      <c r="BV1360" s="93"/>
      <c r="BW1360" s="93"/>
      <c r="BX1360" s="93"/>
      <c r="BY1360" s="93"/>
    </row>
    <row r="1361" spans="1:77" s="97" customFormat="1" x14ac:dyDescent="0.2">
      <c r="A1361" s="157"/>
      <c r="X1361" s="93"/>
      <c r="Y1361" s="93"/>
      <c r="Z1361" s="93"/>
      <c r="AA1361" s="93"/>
      <c r="AB1361" s="93"/>
      <c r="AC1361" s="93"/>
      <c r="AD1361" s="93"/>
      <c r="AE1361" s="93"/>
      <c r="AF1361" s="93"/>
      <c r="AG1361" s="93"/>
      <c r="AH1361" s="93"/>
      <c r="AI1361" s="93"/>
      <c r="AJ1361" s="93"/>
      <c r="AK1361" s="93"/>
      <c r="AL1361" s="93"/>
      <c r="AM1361" s="93"/>
      <c r="AN1361" s="93"/>
      <c r="AO1361" s="93"/>
      <c r="AP1361" s="93"/>
      <c r="AQ1361" s="93"/>
      <c r="AR1361" s="93"/>
      <c r="AS1361" s="93"/>
      <c r="AT1361" s="93"/>
      <c r="AU1361" s="93"/>
      <c r="AV1361" s="93"/>
      <c r="AW1361" s="93"/>
      <c r="AX1361" s="93"/>
      <c r="AY1361" s="93"/>
      <c r="AZ1361" s="93"/>
      <c r="BA1361" s="93"/>
      <c r="BB1361" s="93"/>
      <c r="BC1361" s="93"/>
      <c r="BD1361" s="93"/>
      <c r="BE1361" s="93"/>
      <c r="BF1361" s="93"/>
      <c r="BG1361" s="93"/>
      <c r="BH1361" s="93"/>
      <c r="BI1361" s="93"/>
      <c r="BJ1361" s="93"/>
      <c r="BK1361" s="93"/>
      <c r="BL1361" s="93"/>
      <c r="BM1361" s="93"/>
      <c r="BN1361" s="93"/>
      <c r="BO1361" s="93"/>
      <c r="BP1361" s="93"/>
      <c r="BQ1361" s="93"/>
      <c r="BR1361" s="93"/>
      <c r="BS1361" s="93"/>
      <c r="BT1361" s="93"/>
      <c r="BU1361" s="93"/>
      <c r="BV1361" s="93"/>
      <c r="BW1361" s="93"/>
      <c r="BX1361" s="93"/>
      <c r="BY1361" s="93"/>
    </row>
    <row r="1362" spans="1:77" s="97" customFormat="1" x14ac:dyDescent="0.2">
      <c r="A1362" s="157"/>
      <c r="X1362" s="93"/>
      <c r="Y1362" s="93"/>
      <c r="Z1362" s="93"/>
      <c r="AA1362" s="93"/>
      <c r="AB1362" s="93"/>
      <c r="AC1362" s="93"/>
      <c r="AD1362" s="93"/>
      <c r="AE1362" s="93"/>
      <c r="AF1362" s="93"/>
      <c r="AG1362" s="93"/>
      <c r="AH1362" s="93"/>
      <c r="AI1362" s="93"/>
      <c r="AJ1362" s="93"/>
      <c r="AK1362" s="93"/>
      <c r="AL1362" s="93"/>
      <c r="AM1362" s="93"/>
      <c r="AN1362" s="93"/>
      <c r="AO1362" s="93"/>
      <c r="AP1362" s="93"/>
      <c r="AQ1362" s="93"/>
      <c r="AR1362" s="93"/>
      <c r="AS1362" s="93"/>
      <c r="AT1362" s="93"/>
      <c r="AU1362" s="93"/>
      <c r="AV1362" s="93"/>
      <c r="AW1362" s="93"/>
      <c r="AX1362" s="93"/>
      <c r="AY1362" s="93"/>
      <c r="AZ1362" s="93"/>
      <c r="BA1362" s="93"/>
      <c r="BB1362" s="93"/>
      <c r="BC1362" s="93"/>
      <c r="BD1362" s="93"/>
      <c r="BE1362" s="93"/>
      <c r="BF1362" s="93"/>
      <c r="BG1362" s="93"/>
      <c r="BH1362" s="93"/>
      <c r="BI1362" s="93"/>
      <c r="BJ1362" s="93"/>
      <c r="BK1362" s="93"/>
      <c r="BL1362" s="93"/>
      <c r="BM1362" s="93"/>
      <c r="BN1362" s="93"/>
      <c r="BO1362" s="93"/>
      <c r="BP1362" s="93"/>
      <c r="BQ1362" s="93"/>
      <c r="BR1362" s="93"/>
      <c r="BS1362" s="93"/>
      <c r="BT1362" s="93"/>
      <c r="BU1362" s="93"/>
      <c r="BV1362" s="93"/>
      <c r="BW1362" s="93"/>
      <c r="BX1362" s="93"/>
      <c r="BY1362" s="93"/>
    </row>
    <row r="1363" spans="1:77" s="97" customFormat="1" x14ac:dyDescent="0.2">
      <c r="A1363" s="157"/>
      <c r="X1363" s="93"/>
      <c r="Y1363" s="93"/>
      <c r="Z1363" s="93"/>
      <c r="AA1363" s="93"/>
      <c r="AB1363" s="93"/>
      <c r="AC1363" s="93"/>
      <c r="AD1363" s="93"/>
      <c r="AE1363" s="93"/>
      <c r="AF1363" s="93"/>
      <c r="AG1363" s="93"/>
      <c r="AH1363" s="93"/>
      <c r="AI1363" s="93"/>
      <c r="AJ1363" s="93"/>
      <c r="AK1363" s="93"/>
      <c r="AL1363" s="93"/>
      <c r="AM1363" s="93"/>
      <c r="AN1363" s="93"/>
      <c r="AO1363" s="93"/>
      <c r="AP1363" s="93"/>
      <c r="AQ1363" s="93"/>
      <c r="AR1363" s="93"/>
      <c r="AS1363" s="93"/>
      <c r="AT1363" s="93"/>
      <c r="AU1363" s="93"/>
      <c r="AV1363" s="93"/>
      <c r="AW1363" s="93"/>
      <c r="AX1363" s="93"/>
      <c r="AY1363" s="93"/>
      <c r="AZ1363" s="93"/>
      <c r="BA1363" s="93"/>
      <c r="BB1363" s="93"/>
      <c r="BC1363" s="93"/>
      <c r="BD1363" s="93"/>
      <c r="BE1363" s="93"/>
      <c r="BF1363" s="93"/>
      <c r="BG1363" s="93"/>
      <c r="BH1363" s="93"/>
      <c r="BI1363" s="93"/>
      <c r="BJ1363" s="93"/>
      <c r="BK1363" s="93"/>
      <c r="BL1363" s="93"/>
      <c r="BM1363" s="93"/>
      <c r="BN1363" s="93"/>
      <c r="BO1363" s="93"/>
      <c r="BP1363" s="93"/>
      <c r="BQ1363" s="93"/>
      <c r="BR1363" s="93"/>
      <c r="BS1363" s="93"/>
      <c r="BT1363" s="93"/>
      <c r="BU1363" s="93"/>
      <c r="BV1363" s="93"/>
      <c r="BW1363" s="93"/>
      <c r="BX1363" s="93"/>
      <c r="BY1363" s="93"/>
    </row>
    <row r="1364" spans="1:77" s="97" customFormat="1" x14ac:dyDescent="0.2">
      <c r="A1364" s="157"/>
      <c r="X1364" s="93"/>
      <c r="Y1364" s="93"/>
      <c r="Z1364" s="93"/>
      <c r="AA1364" s="93"/>
      <c r="AB1364" s="93"/>
      <c r="AC1364" s="93"/>
      <c r="AD1364" s="93"/>
      <c r="AE1364" s="93"/>
      <c r="AF1364" s="93"/>
      <c r="AG1364" s="93"/>
      <c r="AH1364" s="93"/>
      <c r="AI1364" s="93"/>
      <c r="AJ1364" s="93"/>
      <c r="AK1364" s="93"/>
      <c r="AL1364" s="93"/>
      <c r="AM1364" s="93"/>
      <c r="AN1364" s="93"/>
      <c r="AO1364" s="93"/>
      <c r="AP1364" s="93"/>
      <c r="AQ1364" s="93"/>
      <c r="AR1364" s="93"/>
      <c r="AS1364" s="93"/>
      <c r="AT1364" s="93"/>
      <c r="AU1364" s="93"/>
      <c r="AV1364" s="93"/>
      <c r="AW1364" s="93"/>
      <c r="AX1364" s="93"/>
      <c r="AY1364" s="93"/>
      <c r="AZ1364" s="93"/>
      <c r="BA1364" s="93"/>
      <c r="BB1364" s="93"/>
      <c r="BC1364" s="93"/>
      <c r="BD1364" s="93"/>
      <c r="BE1364" s="93"/>
      <c r="BF1364" s="93"/>
      <c r="BG1364" s="93"/>
      <c r="BH1364" s="93"/>
      <c r="BI1364" s="93"/>
      <c r="BJ1364" s="93"/>
      <c r="BK1364" s="93"/>
      <c r="BL1364" s="93"/>
      <c r="BM1364" s="93"/>
      <c r="BN1364" s="93"/>
      <c r="BO1364" s="93"/>
      <c r="BP1364" s="93"/>
      <c r="BQ1364" s="93"/>
      <c r="BR1364" s="93"/>
      <c r="BS1364" s="93"/>
      <c r="BT1364" s="93"/>
      <c r="BU1364" s="93"/>
      <c r="BV1364" s="93"/>
      <c r="BW1364" s="93"/>
      <c r="BX1364" s="93"/>
      <c r="BY1364" s="93"/>
    </row>
    <row r="1365" spans="1:77" s="97" customFormat="1" x14ac:dyDescent="0.2">
      <c r="A1365" s="157"/>
      <c r="X1365" s="93"/>
      <c r="Y1365" s="93"/>
      <c r="Z1365" s="93"/>
      <c r="AA1365" s="93"/>
      <c r="AB1365" s="93"/>
      <c r="AC1365" s="93"/>
      <c r="AD1365" s="93"/>
      <c r="AE1365" s="93"/>
      <c r="AF1365" s="93"/>
      <c r="AG1365" s="93"/>
      <c r="AH1365" s="93"/>
      <c r="AI1365" s="93"/>
      <c r="AJ1365" s="93"/>
      <c r="AK1365" s="93"/>
      <c r="AL1365" s="93"/>
      <c r="AM1365" s="93"/>
      <c r="AN1365" s="93"/>
      <c r="AO1365" s="93"/>
      <c r="AP1365" s="93"/>
      <c r="AQ1365" s="93"/>
      <c r="AR1365" s="93"/>
      <c r="AS1365" s="93"/>
      <c r="AT1365" s="93"/>
      <c r="AU1365" s="93"/>
      <c r="AV1365" s="93"/>
      <c r="AW1365" s="93"/>
      <c r="AX1365" s="93"/>
      <c r="AY1365" s="93"/>
      <c r="AZ1365" s="93"/>
      <c r="BA1365" s="93"/>
      <c r="BB1365" s="93"/>
      <c r="BC1365" s="93"/>
      <c r="BD1365" s="93"/>
      <c r="BE1365" s="93"/>
      <c r="BF1365" s="93"/>
      <c r="BG1365" s="93"/>
      <c r="BH1365" s="93"/>
      <c r="BI1365" s="93"/>
      <c r="BJ1365" s="93"/>
      <c r="BK1365" s="93"/>
      <c r="BL1365" s="93"/>
      <c r="BM1365" s="93"/>
      <c r="BN1365" s="93"/>
      <c r="BO1365" s="93"/>
      <c r="BP1365" s="93"/>
      <c r="BQ1365" s="93"/>
      <c r="BR1365" s="93"/>
      <c r="BS1365" s="93"/>
      <c r="BT1365" s="93"/>
      <c r="BU1365" s="93"/>
      <c r="BV1365" s="93"/>
      <c r="BW1365" s="93"/>
      <c r="BX1365" s="93"/>
      <c r="BY1365" s="93"/>
    </row>
    <row r="1366" spans="1:77" s="97" customFormat="1" x14ac:dyDescent="0.2">
      <c r="A1366" s="157"/>
      <c r="X1366" s="93"/>
      <c r="Y1366" s="93"/>
      <c r="Z1366" s="93"/>
      <c r="AA1366" s="93"/>
      <c r="AB1366" s="93"/>
      <c r="AC1366" s="93"/>
      <c r="AD1366" s="93"/>
      <c r="AE1366" s="93"/>
      <c r="AF1366" s="93"/>
      <c r="AG1366" s="93"/>
      <c r="AH1366" s="93"/>
      <c r="AI1366" s="93"/>
      <c r="AJ1366" s="93"/>
      <c r="AK1366" s="93"/>
      <c r="AL1366" s="93"/>
      <c r="AM1366" s="93"/>
      <c r="AN1366" s="93"/>
      <c r="AO1366" s="93"/>
      <c r="AP1366" s="93"/>
      <c r="AQ1366" s="93"/>
      <c r="AR1366" s="93"/>
      <c r="AS1366" s="93"/>
      <c r="AT1366" s="93"/>
      <c r="AU1366" s="93"/>
      <c r="AV1366" s="93"/>
      <c r="AW1366" s="93"/>
      <c r="AX1366" s="93"/>
      <c r="AY1366" s="93"/>
      <c r="AZ1366" s="93"/>
      <c r="BA1366" s="93"/>
      <c r="BB1366" s="93"/>
      <c r="BC1366" s="93"/>
      <c r="BD1366" s="93"/>
      <c r="BE1366" s="93"/>
      <c r="BF1366" s="93"/>
      <c r="BG1366" s="93"/>
      <c r="BH1366" s="93"/>
      <c r="BI1366" s="93"/>
      <c r="BJ1366" s="93"/>
      <c r="BK1366" s="93"/>
      <c r="BL1366" s="93"/>
      <c r="BM1366" s="93"/>
      <c r="BN1366" s="93"/>
      <c r="BO1366" s="93"/>
      <c r="BP1366" s="93"/>
      <c r="BQ1366" s="93"/>
      <c r="BR1366" s="93"/>
      <c r="BS1366" s="93"/>
      <c r="BT1366" s="93"/>
      <c r="BU1366" s="93"/>
      <c r="BV1366" s="93"/>
      <c r="BW1366" s="93"/>
      <c r="BX1366" s="93"/>
      <c r="BY1366" s="93"/>
    </row>
    <row r="1367" spans="1:77" s="97" customFormat="1" x14ac:dyDescent="0.2">
      <c r="A1367" s="157"/>
      <c r="X1367" s="93"/>
      <c r="Y1367" s="93"/>
      <c r="Z1367" s="93"/>
      <c r="AA1367" s="93"/>
      <c r="AB1367" s="93"/>
      <c r="AC1367" s="93"/>
      <c r="AD1367" s="93"/>
      <c r="AE1367" s="93"/>
      <c r="AF1367" s="93"/>
      <c r="AG1367" s="93"/>
      <c r="AH1367" s="93"/>
      <c r="AI1367" s="93"/>
      <c r="AJ1367" s="93"/>
      <c r="AK1367" s="93"/>
      <c r="AL1367" s="93"/>
      <c r="AM1367" s="93"/>
      <c r="AN1367" s="93"/>
      <c r="AO1367" s="93"/>
      <c r="AP1367" s="93"/>
      <c r="AQ1367" s="93"/>
      <c r="AR1367" s="93"/>
      <c r="AS1367" s="93"/>
      <c r="AT1367" s="93"/>
      <c r="AU1367" s="93"/>
      <c r="AV1367" s="93"/>
      <c r="AW1367" s="93"/>
      <c r="AX1367" s="93"/>
      <c r="AY1367" s="93"/>
      <c r="AZ1367" s="93"/>
      <c r="BA1367" s="93"/>
      <c r="BB1367" s="93"/>
      <c r="BC1367" s="93"/>
      <c r="BD1367" s="93"/>
      <c r="BE1367" s="93"/>
      <c r="BF1367" s="93"/>
      <c r="BG1367" s="93"/>
      <c r="BH1367" s="93"/>
      <c r="BI1367" s="93"/>
      <c r="BJ1367" s="93"/>
      <c r="BK1367" s="93"/>
      <c r="BL1367" s="93"/>
      <c r="BM1367" s="93"/>
      <c r="BN1367" s="93"/>
      <c r="BO1367" s="93"/>
      <c r="BP1367" s="93"/>
      <c r="BQ1367" s="93"/>
      <c r="BR1367" s="93"/>
      <c r="BS1367" s="93"/>
      <c r="BT1367" s="93"/>
      <c r="BU1367" s="93"/>
      <c r="BV1367" s="93"/>
      <c r="BW1367" s="93"/>
      <c r="BX1367" s="93"/>
      <c r="BY1367" s="93"/>
    </row>
    <row r="1368" spans="1:77" s="97" customFormat="1" x14ac:dyDescent="0.2">
      <c r="A1368" s="157"/>
      <c r="X1368" s="93"/>
      <c r="Y1368" s="93"/>
      <c r="Z1368" s="93"/>
      <c r="AA1368" s="93"/>
      <c r="AB1368" s="93"/>
      <c r="AC1368" s="93"/>
      <c r="AD1368" s="93"/>
      <c r="AE1368" s="93"/>
      <c r="AF1368" s="93"/>
      <c r="AG1368" s="93"/>
      <c r="AH1368" s="93"/>
      <c r="AI1368" s="93"/>
      <c r="AJ1368" s="93"/>
      <c r="AK1368" s="93"/>
      <c r="AL1368" s="93"/>
      <c r="AM1368" s="93"/>
      <c r="AN1368" s="93"/>
      <c r="AO1368" s="93"/>
      <c r="AP1368" s="93"/>
      <c r="AQ1368" s="93"/>
      <c r="AR1368" s="93"/>
      <c r="AS1368" s="93"/>
      <c r="AT1368" s="93"/>
      <c r="AU1368" s="93"/>
      <c r="AV1368" s="93"/>
      <c r="AW1368" s="93"/>
      <c r="AX1368" s="93"/>
      <c r="AY1368" s="93"/>
      <c r="AZ1368" s="93"/>
      <c r="BA1368" s="93"/>
      <c r="BB1368" s="93"/>
      <c r="BC1368" s="93"/>
      <c r="BD1368" s="93"/>
      <c r="BE1368" s="93"/>
      <c r="BF1368" s="93"/>
      <c r="BG1368" s="93"/>
      <c r="BH1368" s="93"/>
      <c r="BI1368" s="93"/>
      <c r="BJ1368" s="93"/>
      <c r="BK1368" s="93"/>
      <c r="BL1368" s="93"/>
      <c r="BM1368" s="93"/>
      <c r="BN1368" s="93"/>
      <c r="BO1368" s="93"/>
      <c r="BP1368" s="93"/>
      <c r="BQ1368" s="93"/>
      <c r="BR1368" s="93"/>
      <c r="BS1368" s="93"/>
      <c r="BT1368" s="93"/>
      <c r="BU1368" s="93"/>
      <c r="BV1368" s="93"/>
      <c r="BW1368" s="93"/>
      <c r="BX1368" s="93"/>
      <c r="BY1368" s="93"/>
    </row>
    <row r="1369" spans="1:77" s="97" customFormat="1" x14ac:dyDescent="0.2">
      <c r="A1369" s="157"/>
      <c r="X1369" s="93"/>
      <c r="Y1369" s="93"/>
      <c r="Z1369" s="93"/>
      <c r="AA1369" s="93"/>
      <c r="AB1369" s="93"/>
      <c r="AC1369" s="93"/>
      <c r="AD1369" s="93"/>
      <c r="AE1369" s="93"/>
      <c r="AF1369" s="93"/>
      <c r="AG1369" s="93"/>
      <c r="AH1369" s="93"/>
      <c r="AI1369" s="93"/>
      <c r="AJ1369" s="93"/>
      <c r="AK1369" s="93"/>
      <c r="AL1369" s="93"/>
      <c r="AM1369" s="93"/>
      <c r="AN1369" s="93"/>
      <c r="AO1369" s="93"/>
      <c r="AP1369" s="93"/>
      <c r="AQ1369" s="93"/>
      <c r="AR1369" s="93"/>
      <c r="AS1369" s="93"/>
      <c r="AT1369" s="93"/>
      <c r="AU1369" s="93"/>
      <c r="AV1369" s="93"/>
      <c r="AW1369" s="93"/>
      <c r="AX1369" s="93"/>
      <c r="AY1369" s="93"/>
      <c r="AZ1369" s="93"/>
      <c r="BA1369" s="93"/>
      <c r="BB1369" s="93"/>
      <c r="BC1369" s="93"/>
      <c r="BD1369" s="93"/>
      <c r="BE1369" s="93"/>
      <c r="BF1369" s="93"/>
      <c r="BG1369" s="93"/>
      <c r="BH1369" s="93"/>
      <c r="BI1369" s="93"/>
      <c r="BJ1369" s="93"/>
      <c r="BK1369" s="93"/>
      <c r="BL1369" s="93"/>
      <c r="BM1369" s="93"/>
      <c r="BN1369" s="93"/>
      <c r="BO1369" s="93"/>
      <c r="BP1369" s="93"/>
      <c r="BQ1369" s="93"/>
      <c r="BR1369" s="93"/>
      <c r="BS1369" s="93"/>
      <c r="BT1369" s="93"/>
      <c r="BU1369" s="93"/>
      <c r="BV1369" s="93"/>
      <c r="BW1369" s="93"/>
      <c r="BX1369" s="93"/>
      <c r="BY1369" s="93"/>
    </row>
    <row r="1370" spans="1:77" s="97" customFormat="1" x14ac:dyDescent="0.2">
      <c r="A1370" s="157"/>
      <c r="X1370" s="93"/>
      <c r="Y1370" s="93"/>
      <c r="Z1370" s="93"/>
      <c r="AA1370" s="93"/>
      <c r="AB1370" s="93"/>
      <c r="AC1370" s="93"/>
      <c r="AD1370" s="93"/>
      <c r="AE1370" s="93"/>
      <c r="AF1370" s="93"/>
      <c r="AG1370" s="93"/>
      <c r="AH1370" s="93"/>
      <c r="AI1370" s="93"/>
      <c r="AJ1370" s="93"/>
      <c r="AK1370" s="93"/>
      <c r="AL1370" s="93"/>
      <c r="AM1370" s="93"/>
      <c r="AN1370" s="93"/>
      <c r="AO1370" s="93"/>
      <c r="AP1370" s="93"/>
      <c r="AQ1370" s="93"/>
      <c r="AR1370" s="93"/>
      <c r="AS1370" s="93"/>
      <c r="AT1370" s="93"/>
      <c r="AU1370" s="93"/>
      <c r="AV1370" s="93"/>
      <c r="AW1370" s="93"/>
      <c r="AX1370" s="93"/>
      <c r="AY1370" s="93"/>
      <c r="AZ1370" s="93"/>
      <c r="BA1370" s="93"/>
      <c r="BB1370" s="93"/>
      <c r="BC1370" s="93"/>
      <c r="BD1370" s="93"/>
      <c r="BE1370" s="93"/>
      <c r="BF1370" s="93"/>
      <c r="BG1370" s="93"/>
      <c r="BH1370" s="93"/>
      <c r="BI1370" s="93"/>
      <c r="BJ1370" s="93"/>
      <c r="BK1370" s="93"/>
      <c r="BL1370" s="93"/>
      <c r="BM1370" s="93"/>
      <c r="BN1370" s="93"/>
      <c r="BO1370" s="93"/>
      <c r="BP1370" s="93"/>
      <c r="BQ1370" s="93"/>
      <c r="BR1370" s="93"/>
      <c r="BS1370" s="93"/>
      <c r="BT1370" s="93"/>
      <c r="BU1370" s="93"/>
      <c r="BV1370" s="93"/>
      <c r="BW1370" s="93"/>
      <c r="BX1370" s="93"/>
      <c r="BY1370" s="93"/>
    </row>
    <row r="1371" spans="1:77" s="97" customFormat="1" x14ac:dyDescent="0.2">
      <c r="A1371" s="157"/>
      <c r="X1371" s="93"/>
      <c r="Y1371" s="93"/>
      <c r="Z1371" s="93"/>
      <c r="AA1371" s="93"/>
      <c r="AB1371" s="93"/>
      <c r="AC1371" s="93"/>
      <c r="AD1371" s="93"/>
      <c r="AE1371" s="93"/>
      <c r="AF1371" s="93"/>
      <c r="AG1371" s="93"/>
      <c r="AH1371" s="93"/>
      <c r="AI1371" s="93"/>
      <c r="AJ1371" s="93"/>
      <c r="AK1371" s="93"/>
      <c r="AL1371" s="93"/>
      <c r="AM1371" s="93"/>
      <c r="AN1371" s="93"/>
      <c r="AO1371" s="93"/>
      <c r="AP1371" s="93"/>
      <c r="AQ1371" s="93"/>
      <c r="AR1371" s="93"/>
      <c r="AS1371" s="93"/>
      <c r="AT1371" s="93"/>
      <c r="AU1371" s="93"/>
      <c r="AV1371" s="93"/>
      <c r="AW1371" s="93"/>
      <c r="AX1371" s="93"/>
      <c r="AY1371" s="93"/>
      <c r="AZ1371" s="93"/>
      <c r="BA1371" s="93"/>
      <c r="BB1371" s="93"/>
      <c r="BC1371" s="93"/>
      <c r="BD1371" s="93"/>
      <c r="BE1371" s="93"/>
      <c r="BF1371" s="93"/>
      <c r="BG1371" s="93"/>
      <c r="BH1371" s="93"/>
      <c r="BI1371" s="93"/>
      <c r="BJ1371" s="93"/>
      <c r="BK1371" s="93"/>
      <c r="BL1371" s="93"/>
      <c r="BM1371" s="93"/>
      <c r="BN1371" s="93"/>
      <c r="BO1371" s="93"/>
      <c r="BP1371" s="93"/>
      <c r="BQ1371" s="93"/>
      <c r="BR1371" s="93"/>
      <c r="BS1371" s="93"/>
      <c r="BT1371" s="93"/>
      <c r="BU1371" s="93"/>
      <c r="BV1371" s="93"/>
      <c r="BW1371" s="93"/>
      <c r="BX1371" s="93"/>
      <c r="BY1371" s="93"/>
    </row>
    <row r="1372" spans="1:77" s="97" customFormat="1" x14ac:dyDescent="0.2">
      <c r="A1372" s="157"/>
      <c r="X1372" s="93"/>
      <c r="Y1372" s="93"/>
      <c r="Z1372" s="93"/>
      <c r="AA1372" s="93"/>
      <c r="AB1372" s="93"/>
      <c r="AC1372" s="93"/>
      <c r="AD1372" s="93"/>
      <c r="AE1372" s="93"/>
      <c r="AF1372" s="93"/>
      <c r="AG1372" s="93"/>
      <c r="AH1372" s="93"/>
      <c r="AI1372" s="93"/>
      <c r="AJ1372" s="93"/>
      <c r="AK1372" s="93"/>
      <c r="AL1372" s="93"/>
      <c r="AM1372" s="93"/>
      <c r="AN1372" s="93"/>
      <c r="AO1372" s="93"/>
      <c r="AP1372" s="93"/>
      <c r="AQ1372" s="93"/>
      <c r="AR1372" s="93"/>
      <c r="AS1372" s="93"/>
      <c r="AT1372" s="93"/>
      <c r="AU1372" s="93"/>
      <c r="AV1372" s="93"/>
      <c r="AW1372" s="93"/>
      <c r="AX1372" s="93"/>
      <c r="AY1372" s="93"/>
      <c r="AZ1372" s="93"/>
      <c r="BA1372" s="93"/>
      <c r="BB1372" s="93"/>
      <c r="BC1372" s="93"/>
      <c r="BD1372" s="93"/>
      <c r="BE1372" s="93"/>
      <c r="BF1372" s="93"/>
      <c r="BG1372" s="93"/>
      <c r="BH1372" s="93"/>
      <c r="BI1372" s="93"/>
      <c r="BJ1372" s="93"/>
      <c r="BK1372" s="93"/>
      <c r="BL1372" s="93"/>
      <c r="BM1372" s="93"/>
      <c r="BN1372" s="93"/>
      <c r="BO1372" s="93"/>
      <c r="BP1372" s="93"/>
      <c r="BQ1372" s="93"/>
      <c r="BR1372" s="93"/>
      <c r="BS1372" s="93"/>
      <c r="BT1372" s="93"/>
      <c r="BU1372" s="93"/>
      <c r="BV1372" s="93"/>
      <c r="BW1372" s="93"/>
      <c r="BX1372" s="93"/>
      <c r="BY1372" s="93"/>
    </row>
    <row r="1373" spans="1:77" s="97" customFormat="1" x14ac:dyDescent="0.2">
      <c r="A1373" s="157"/>
      <c r="X1373" s="93"/>
      <c r="Y1373" s="93"/>
      <c r="Z1373" s="93"/>
      <c r="AA1373" s="93"/>
      <c r="AB1373" s="93"/>
      <c r="AC1373" s="93"/>
      <c r="AD1373" s="93"/>
      <c r="AE1373" s="93"/>
      <c r="AF1373" s="93"/>
      <c r="AG1373" s="93"/>
      <c r="AH1373" s="93"/>
      <c r="AI1373" s="93"/>
      <c r="AJ1373" s="93"/>
      <c r="AK1373" s="93"/>
      <c r="AL1373" s="93"/>
      <c r="AM1373" s="93"/>
      <c r="AN1373" s="93"/>
      <c r="AO1373" s="93"/>
      <c r="AP1373" s="93"/>
      <c r="AQ1373" s="93"/>
      <c r="AR1373" s="93"/>
      <c r="AS1373" s="93"/>
      <c r="AT1373" s="93"/>
      <c r="AU1373" s="93"/>
      <c r="AV1373" s="93"/>
      <c r="AW1373" s="93"/>
      <c r="AX1373" s="93"/>
      <c r="AY1373" s="93"/>
      <c r="AZ1373" s="93"/>
      <c r="BA1373" s="93"/>
      <c r="BB1373" s="93"/>
      <c r="BC1373" s="93"/>
      <c r="BD1373" s="93"/>
      <c r="BE1373" s="93"/>
      <c r="BF1373" s="93"/>
      <c r="BG1373" s="93"/>
      <c r="BH1373" s="93"/>
      <c r="BI1373" s="93"/>
      <c r="BJ1373" s="93"/>
      <c r="BK1373" s="93"/>
      <c r="BL1373" s="93"/>
      <c r="BM1373" s="93"/>
      <c r="BN1373" s="93"/>
      <c r="BO1373" s="93"/>
      <c r="BP1373" s="93"/>
      <c r="BQ1373" s="93"/>
      <c r="BR1373" s="93"/>
      <c r="BS1373" s="93"/>
      <c r="BT1373" s="93"/>
      <c r="BU1373" s="93"/>
      <c r="BV1373" s="93"/>
      <c r="BW1373" s="93"/>
      <c r="BX1373" s="93"/>
      <c r="BY1373" s="93"/>
    </row>
    <row r="1374" spans="1:77" s="97" customFormat="1" x14ac:dyDescent="0.2">
      <c r="A1374" s="157"/>
      <c r="X1374" s="93"/>
      <c r="Y1374" s="93"/>
      <c r="Z1374" s="93"/>
      <c r="AA1374" s="93"/>
      <c r="AB1374" s="93"/>
      <c r="AC1374" s="93"/>
      <c r="AD1374" s="93"/>
      <c r="AE1374" s="93"/>
      <c r="AF1374" s="93"/>
      <c r="AG1374" s="93"/>
      <c r="AH1374" s="93"/>
      <c r="AI1374" s="93"/>
      <c r="AJ1374" s="93"/>
      <c r="AK1374" s="93"/>
      <c r="AL1374" s="93"/>
      <c r="AM1374" s="93"/>
      <c r="AN1374" s="93"/>
      <c r="AO1374" s="93"/>
      <c r="AP1374" s="93"/>
      <c r="AQ1374" s="93"/>
      <c r="AR1374" s="93"/>
      <c r="AS1374" s="93"/>
      <c r="AT1374" s="93"/>
      <c r="AU1374" s="93"/>
      <c r="AV1374" s="93"/>
      <c r="AW1374" s="93"/>
      <c r="AX1374" s="93"/>
      <c r="AY1374" s="93"/>
      <c r="AZ1374" s="93"/>
      <c r="BA1374" s="93"/>
      <c r="BB1374" s="93"/>
      <c r="BC1374" s="93"/>
      <c r="BD1374" s="93"/>
      <c r="BE1374" s="93"/>
      <c r="BF1374" s="93"/>
      <c r="BG1374" s="93"/>
      <c r="BH1374" s="93"/>
      <c r="BI1374" s="93"/>
      <c r="BJ1374" s="93"/>
      <c r="BK1374" s="93"/>
      <c r="BL1374" s="93"/>
      <c r="BM1374" s="93"/>
      <c r="BN1374" s="93"/>
      <c r="BO1374" s="93"/>
      <c r="BP1374" s="93"/>
      <c r="BQ1374" s="93"/>
      <c r="BR1374" s="93"/>
      <c r="BS1374" s="93"/>
      <c r="BT1374" s="93"/>
      <c r="BU1374" s="93"/>
      <c r="BV1374" s="93"/>
      <c r="BW1374" s="93"/>
      <c r="BX1374" s="93"/>
      <c r="BY1374" s="93"/>
    </row>
    <row r="1375" spans="1:77" s="97" customFormat="1" x14ac:dyDescent="0.2">
      <c r="A1375" s="157"/>
      <c r="X1375" s="93"/>
      <c r="Y1375" s="93"/>
      <c r="Z1375" s="93"/>
      <c r="AA1375" s="93"/>
      <c r="AB1375" s="93"/>
      <c r="AC1375" s="93"/>
      <c r="AD1375" s="93"/>
      <c r="AE1375" s="93"/>
      <c r="AF1375" s="93"/>
      <c r="AG1375" s="93"/>
      <c r="AH1375" s="93"/>
      <c r="AI1375" s="93"/>
      <c r="AJ1375" s="93"/>
      <c r="AK1375" s="93"/>
      <c r="AL1375" s="93"/>
      <c r="AM1375" s="93"/>
      <c r="AN1375" s="93"/>
      <c r="AO1375" s="93"/>
      <c r="AP1375" s="93"/>
      <c r="AQ1375" s="93"/>
      <c r="AR1375" s="93"/>
      <c r="AS1375" s="93"/>
      <c r="AT1375" s="93"/>
      <c r="AU1375" s="93"/>
      <c r="AV1375" s="93"/>
      <c r="AW1375" s="93"/>
      <c r="AX1375" s="93"/>
      <c r="AY1375" s="93"/>
      <c r="AZ1375" s="93"/>
      <c r="BA1375" s="93"/>
      <c r="BB1375" s="93"/>
      <c r="BC1375" s="93"/>
      <c r="BD1375" s="93"/>
      <c r="BE1375" s="93"/>
      <c r="BF1375" s="93"/>
      <c r="BG1375" s="93"/>
      <c r="BH1375" s="93"/>
      <c r="BI1375" s="93"/>
      <c r="BJ1375" s="93"/>
      <c r="BK1375" s="93"/>
      <c r="BL1375" s="93"/>
      <c r="BM1375" s="93"/>
      <c r="BN1375" s="93"/>
      <c r="BO1375" s="93"/>
      <c r="BP1375" s="93"/>
      <c r="BQ1375" s="93"/>
      <c r="BR1375" s="93"/>
      <c r="BS1375" s="93"/>
      <c r="BT1375" s="93"/>
      <c r="BU1375" s="93"/>
      <c r="BV1375" s="93"/>
      <c r="BW1375" s="93"/>
      <c r="BX1375" s="93"/>
      <c r="BY1375" s="93"/>
    </row>
    <row r="1376" spans="1:77" s="97" customFormat="1" x14ac:dyDescent="0.2">
      <c r="A1376" s="157"/>
      <c r="X1376" s="93"/>
      <c r="Y1376" s="93"/>
      <c r="Z1376" s="93"/>
      <c r="AA1376" s="93"/>
      <c r="AB1376" s="93"/>
      <c r="AC1376" s="93"/>
      <c r="AD1376" s="93"/>
      <c r="AE1376" s="93"/>
      <c r="AF1376" s="93"/>
      <c r="AG1376" s="93"/>
      <c r="AH1376" s="93"/>
      <c r="AI1376" s="93"/>
      <c r="AJ1376" s="93"/>
      <c r="AK1376" s="93"/>
      <c r="AL1376" s="93"/>
      <c r="AM1376" s="93"/>
      <c r="AN1376" s="93"/>
      <c r="AO1376" s="93"/>
      <c r="AP1376" s="93"/>
      <c r="AQ1376" s="93"/>
      <c r="AR1376" s="93"/>
      <c r="AS1376" s="93"/>
      <c r="AT1376" s="93"/>
      <c r="AU1376" s="93"/>
      <c r="AV1376" s="93"/>
      <c r="AW1376" s="93"/>
      <c r="AX1376" s="93"/>
      <c r="AY1376" s="93"/>
      <c r="AZ1376" s="93"/>
      <c r="BA1376" s="93"/>
      <c r="BB1376" s="93"/>
      <c r="BC1376" s="93"/>
      <c r="BD1376" s="93"/>
      <c r="BE1376" s="93"/>
      <c r="BF1376" s="93"/>
      <c r="BG1376" s="93"/>
      <c r="BH1376" s="93"/>
      <c r="BI1376" s="93"/>
      <c r="BJ1376" s="93"/>
      <c r="BK1376" s="93"/>
      <c r="BL1376" s="93"/>
      <c r="BM1376" s="93"/>
      <c r="BN1376" s="93"/>
      <c r="BO1376" s="93"/>
      <c r="BP1376" s="93"/>
      <c r="BQ1376" s="93"/>
      <c r="BR1376" s="93"/>
      <c r="BS1376" s="93"/>
      <c r="BT1376" s="93"/>
      <c r="BU1376" s="93"/>
      <c r="BV1376" s="93"/>
      <c r="BW1376" s="93"/>
      <c r="BX1376" s="93"/>
      <c r="BY1376" s="93"/>
    </row>
    <row r="1377" spans="1:77" s="97" customFormat="1" x14ac:dyDescent="0.2">
      <c r="A1377" s="157"/>
      <c r="X1377" s="93"/>
      <c r="Y1377" s="93"/>
      <c r="Z1377" s="93"/>
      <c r="AA1377" s="93"/>
      <c r="AB1377" s="93"/>
      <c r="AC1377" s="93"/>
      <c r="AD1377" s="93"/>
      <c r="AE1377" s="93"/>
      <c r="AF1377" s="93"/>
      <c r="AG1377" s="93"/>
      <c r="AH1377" s="93"/>
      <c r="AI1377" s="93"/>
      <c r="AJ1377" s="93"/>
      <c r="AK1377" s="93"/>
      <c r="AL1377" s="93"/>
      <c r="AM1377" s="93"/>
      <c r="AN1377" s="93"/>
      <c r="AO1377" s="93"/>
      <c r="AP1377" s="93"/>
      <c r="AQ1377" s="93"/>
      <c r="AR1377" s="93"/>
      <c r="AS1377" s="93"/>
      <c r="AT1377" s="93"/>
      <c r="AU1377" s="93"/>
      <c r="AV1377" s="93"/>
      <c r="AW1377" s="93"/>
      <c r="AX1377" s="93"/>
      <c r="AY1377" s="93"/>
      <c r="AZ1377" s="93"/>
      <c r="BA1377" s="93"/>
      <c r="BB1377" s="93"/>
      <c r="BC1377" s="93"/>
      <c r="BD1377" s="93"/>
      <c r="BE1377" s="93"/>
      <c r="BF1377" s="93"/>
      <c r="BG1377" s="93"/>
      <c r="BH1377" s="93"/>
      <c r="BI1377" s="93"/>
      <c r="BJ1377" s="93"/>
      <c r="BK1377" s="93"/>
      <c r="BL1377" s="93"/>
      <c r="BM1377" s="93"/>
      <c r="BN1377" s="93"/>
      <c r="BO1377" s="93"/>
      <c r="BP1377" s="93"/>
      <c r="BQ1377" s="93"/>
      <c r="BR1377" s="93"/>
      <c r="BS1377" s="93"/>
      <c r="BT1377" s="93"/>
      <c r="BU1377" s="93"/>
      <c r="BV1377" s="93"/>
      <c r="BW1377" s="93"/>
      <c r="BX1377" s="93"/>
      <c r="BY1377" s="93"/>
    </row>
    <row r="1378" spans="1:77" s="97" customFormat="1" x14ac:dyDescent="0.2">
      <c r="A1378" s="157"/>
      <c r="X1378" s="93"/>
      <c r="Y1378" s="93"/>
      <c r="Z1378" s="93"/>
      <c r="AA1378" s="93"/>
      <c r="AB1378" s="93"/>
      <c r="AC1378" s="93"/>
      <c r="AD1378" s="93"/>
      <c r="AE1378" s="93"/>
      <c r="AF1378" s="93"/>
      <c r="AG1378" s="93"/>
      <c r="AH1378" s="93"/>
      <c r="AI1378" s="93"/>
      <c r="AJ1378" s="93"/>
      <c r="AK1378" s="93"/>
      <c r="AL1378" s="93"/>
      <c r="AM1378" s="93"/>
      <c r="AN1378" s="93"/>
      <c r="AO1378" s="93"/>
      <c r="AP1378" s="93"/>
      <c r="AQ1378" s="93"/>
      <c r="AR1378" s="93"/>
      <c r="AS1378" s="93"/>
      <c r="AT1378" s="93"/>
      <c r="AU1378" s="93"/>
      <c r="AV1378" s="93"/>
      <c r="AW1378" s="93"/>
      <c r="AX1378" s="93"/>
      <c r="AY1378" s="93"/>
      <c r="AZ1378" s="93"/>
      <c r="BA1378" s="93"/>
      <c r="BB1378" s="93"/>
      <c r="BC1378" s="93"/>
      <c r="BD1378" s="93"/>
      <c r="BE1378" s="93"/>
      <c r="BF1378" s="93"/>
      <c r="BG1378" s="93"/>
      <c r="BH1378" s="93"/>
      <c r="BI1378" s="93"/>
      <c r="BJ1378" s="93"/>
      <c r="BK1378" s="93"/>
      <c r="BL1378" s="93"/>
      <c r="BM1378" s="93"/>
      <c r="BN1378" s="93"/>
      <c r="BO1378" s="93"/>
      <c r="BP1378" s="93"/>
      <c r="BQ1378" s="93"/>
      <c r="BR1378" s="93"/>
      <c r="BS1378" s="93"/>
      <c r="BT1378" s="93"/>
      <c r="BU1378" s="93"/>
      <c r="BV1378" s="93"/>
      <c r="BW1378" s="93"/>
      <c r="BX1378" s="93"/>
      <c r="BY1378" s="93"/>
    </row>
    <row r="1379" spans="1:77" s="97" customFormat="1" x14ac:dyDescent="0.2">
      <c r="A1379" s="157"/>
      <c r="X1379" s="93"/>
      <c r="Y1379" s="93"/>
      <c r="Z1379" s="93"/>
      <c r="AA1379" s="93"/>
      <c r="AB1379" s="93"/>
      <c r="AC1379" s="93"/>
      <c r="AD1379" s="93"/>
      <c r="AE1379" s="93"/>
      <c r="AF1379" s="93"/>
      <c r="AG1379" s="93"/>
      <c r="AH1379" s="93"/>
      <c r="AI1379" s="93"/>
      <c r="AJ1379" s="93"/>
      <c r="AK1379" s="93"/>
      <c r="AL1379" s="93"/>
      <c r="AM1379" s="93"/>
      <c r="AN1379" s="93"/>
      <c r="AO1379" s="93"/>
      <c r="AP1379" s="93"/>
      <c r="AQ1379" s="93"/>
      <c r="AR1379" s="93"/>
      <c r="AS1379" s="93"/>
      <c r="AT1379" s="93"/>
      <c r="AU1379" s="93"/>
      <c r="AV1379" s="93"/>
      <c r="AW1379" s="93"/>
      <c r="AX1379" s="93"/>
      <c r="AY1379" s="93"/>
      <c r="AZ1379" s="93"/>
      <c r="BA1379" s="93"/>
      <c r="BB1379" s="93"/>
      <c r="BC1379" s="93"/>
      <c r="BD1379" s="93"/>
      <c r="BE1379" s="93"/>
      <c r="BF1379" s="93"/>
      <c r="BG1379" s="93"/>
      <c r="BH1379" s="93"/>
      <c r="BI1379" s="93"/>
      <c r="BJ1379" s="93"/>
      <c r="BK1379" s="93"/>
      <c r="BL1379" s="93"/>
      <c r="BM1379" s="93"/>
      <c r="BN1379" s="93"/>
      <c r="BO1379" s="93"/>
      <c r="BP1379" s="93"/>
      <c r="BQ1379" s="93"/>
      <c r="BR1379" s="93"/>
      <c r="BS1379" s="93"/>
      <c r="BT1379" s="93"/>
      <c r="BU1379" s="93"/>
      <c r="BV1379" s="93"/>
      <c r="BW1379" s="93"/>
      <c r="BX1379" s="93"/>
      <c r="BY1379" s="93"/>
    </row>
    <row r="1380" spans="1:77" s="97" customFormat="1" x14ac:dyDescent="0.2">
      <c r="A1380" s="157"/>
      <c r="X1380" s="93"/>
      <c r="Y1380" s="93"/>
      <c r="Z1380" s="93"/>
      <c r="AA1380" s="93"/>
      <c r="AB1380" s="93"/>
      <c r="AC1380" s="93"/>
      <c r="AD1380" s="93"/>
      <c r="AE1380" s="93"/>
      <c r="AF1380" s="93"/>
      <c r="AG1380" s="93"/>
      <c r="AH1380" s="93"/>
      <c r="AI1380" s="93"/>
      <c r="AJ1380" s="93"/>
      <c r="AK1380" s="93"/>
      <c r="AL1380" s="93"/>
      <c r="AM1380" s="93"/>
      <c r="AN1380" s="93"/>
      <c r="AO1380" s="93"/>
      <c r="AP1380" s="93"/>
      <c r="AQ1380" s="93"/>
      <c r="AR1380" s="93"/>
      <c r="AS1380" s="93"/>
      <c r="AT1380" s="93"/>
      <c r="AU1380" s="93"/>
      <c r="AV1380" s="93"/>
      <c r="AW1380" s="93"/>
      <c r="AX1380" s="93"/>
      <c r="AY1380" s="93"/>
      <c r="AZ1380" s="93"/>
      <c r="BA1380" s="93"/>
      <c r="BB1380" s="93"/>
      <c r="BC1380" s="93"/>
      <c r="BD1380" s="93"/>
      <c r="BE1380" s="93"/>
      <c r="BF1380" s="93"/>
      <c r="BG1380" s="93"/>
      <c r="BH1380" s="93"/>
      <c r="BI1380" s="93"/>
      <c r="BJ1380" s="93"/>
      <c r="BK1380" s="93"/>
      <c r="BL1380" s="93"/>
      <c r="BM1380" s="93"/>
      <c r="BN1380" s="93"/>
      <c r="BO1380" s="93"/>
      <c r="BP1380" s="93"/>
      <c r="BQ1380" s="93"/>
      <c r="BR1380" s="93"/>
      <c r="BS1380" s="93"/>
      <c r="BT1380" s="93"/>
      <c r="BU1380" s="93"/>
      <c r="BV1380" s="93"/>
      <c r="BW1380" s="93"/>
      <c r="BX1380" s="93"/>
      <c r="BY1380" s="93"/>
    </row>
    <row r="1381" spans="1:77" s="97" customFormat="1" x14ac:dyDescent="0.2">
      <c r="A1381" s="157"/>
      <c r="X1381" s="93"/>
      <c r="Y1381" s="93"/>
      <c r="Z1381" s="93"/>
      <c r="AA1381" s="93"/>
      <c r="AB1381" s="93"/>
      <c r="AC1381" s="93"/>
      <c r="AD1381" s="93"/>
      <c r="AE1381" s="93"/>
      <c r="AF1381" s="93"/>
      <c r="AG1381" s="93"/>
      <c r="AH1381" s="93"/>
      <c r="AI1381" s="93"/>
      <c r="AJ1381" s="93"/>
      <c r="AK1381" s="93"/>
      <c r="AL1381" s="93"/>
      <c r="AM1381" s="93"/>
      <c r="AN1381" s="93"/>
      <c r="AO1381" s="93"/>
      <c r="AP1381" s="93"/>
      <c r="AQ1381" s="93"/>
      <c r="AR1381" s="93"/>
      <c r="AS1381" s="93"/>
      <c r="AT1381" s="93"/>
      <c r="AU1381" s="93"/>
      <c r="AV1381" s="93"/>
      <c r="AW1381" s="93"/>
      <c r="AX1381" s="93"/>
      <c r="AY1381" s="93"/>
      <c r="AZ1381" s="93"/>
      <c r="BA1381" s="93"/>
      <c r="BB1381" s="93"/>
      <c r="BC1381" s="93"/>
      <c r="BD1381" s="93"/>
      <c r="BE1381" s="93"/>
      <c r="BF1381" s="93"/>
      <c r="BG1381" s="93"/>
      <c r="BH1381" s="93"/>
      <c r="BI1381" s="93"/>
      <c r="BJ1381" s="93"/>
      <c r="BK1381" s="93"/>
      <c r="BL1381" s="93"/>
      <c r="BM1381" s="93"/>
      <c r="BN1381" s="93"/>
      <c r="BO1381" s="93"/>
      <c r="BP1381" s="93"/>
      <c r="BQ1381" s="93"/>
      <c r="BR1381" s="93"/>
      <c r="BS1381" s="93"/>
      <c r="BT1381" s="93"/>
      <c r="BU1381" s="93"/>
      <c r="BV1381" s="93"/>
      <c r="BW1381" s="93"/>
      <c r="BX1381" s="93"/>
      <c r="BY1381" s="93"/>
    </row>
    <row r="1382" spans="1:77" s="97" customFormat="1" x14ac:dyDescent="0.2">
      <c r="A1382" s="157"/>
      <c r="X1382" s="93"/>
      <c r="Y1382" s="93"/>
      <c r="Z1382" s="93"/>
      <c r="AA1382" s="93"/>
      <c r="AB1382" s="93"/>
      <c r="AC1382" s="93"/>
      <c r="AD1382" s="93"/>
      <c r="AE1382" s="93"/>
      <c r="AF1382" s="93"/>
      <c r="AG1382" s="93"/>
      <c r="AH1382" s="93"/>
      <c r="AI1382" s="93"/>
      <c r="AJ1382" s="93"/>
      <c r="AK1382" s="93"/>
      <c r="AL1382" s="93"/>
      <c r="AM1382" s="93"/>
      <c r="AN1382" s="93"/>
      <c r="AO1382" s="93"/>
      <c r="AP1382" s="93"/>
      <c r="AQ1382" s="93"/>
      <c r="AR1382" s="93"/>
      <c r="AS1382" s="93"/>
      <c r="AT1382" s="93"/>
      <c r="AU1382" s="93"/>
      <c r="AV1382" s="93"/>
      <c r="AW1382" s="93"/>
      <c r="AX1382" s="93"/>
      <c r="AY1382" s="93"/>
      <c r="AZ1382" s="93"/>
      <c r="BA1382" s="93"/>
      <c r="BB1382" s="93"/>
      <c r="BC1382" s="93"/>
      <c r="BD1382" s="93"/>
      <c r="BE1382" s="93"/>
      <c r="BF1382" s="93"/>
      <c r="BG1382" s="93"/>
      <c r="BH1382" s="93"/>
      <c r="BI1382" s="93"/>
      <c r="BJ1382" s="93"/>
      <c r="BK1382" s="93"/>
      <c r="BL1382" s="93"/>
      <c r="BM1382" s="93"/>
      <c r="BN1382" s="93"/>
      <c r="BO1382" s="93"/>
      <c r="BP1382" s="93"/>
      <c r="BQ1382" s="93"/>
      <c r="BR1382" s="93"/>
      <c r="BS1382" s="93"/>
      <c r="BT1382" s="93"/>
      <c r="BU1382" s="93"/>
      <c r="BV1382" s="93"/>
      <c r="BW1382" s="93"/>
      <c r="BX1382" s="93"/>
      <c r="BY1382" s="93"/>
    </row>
    <row r="1383" spans="1:77" s="97" customFormat="1" x14ac:dyDescent="0.2">
      <c r="A1383" s="157"/>
      <c r="X1383" s="93"/>
      <c r="Y1383" s="93"/>
      <c r="Z1383" s="93"/>
      <c r="AA1383" s="93"/>
      <c r="AB1383" s="93"/>
      <c r="AC1383" s="93"/>
      <c r="AD1383" s="93"/>
      <c r="AE1383" s="93"/>
      <c r="AF1383" s="93"/>
      <c r="AG1383" s="93"/>
      <c r="AH1383" s="93"/>
      <c r="AI1383" s="93"/>
      <c r="AJ1383" s="93"/>
      <c r="AK1383" s="93"/>
      <c r="AL1383" s="93"/>
      <c r="AM1383" s="93"/>
      <c r="AN1383" s="93"/>
      <c r="AO1383" s="93"/>
      <c r="AP1383" s="93"/>
      <c r="AQ1383" s="93"/>
      <c r="AR1383" s="93"/>
      <c r="AS1383" s="93"/>
      <c r="AT1383" s="93"/>
      <c r="AU1383" s="93"/>
      <c r="AV1383" s="93"/>
      <c r="AW1383" s="93"/>
      <c r="AX1383" s="93"/>
      <c r="AY1383" s="93"/>
      <c r="AZ1383" s="93"/>
      <c r="BA1383" s="93"/>
      <c r="BB1383" s="93"/>
      <c r="BC1383" s="93"/>
      <c r="BD1383" s="93"/>
      <c r="BE1383" s="93"/>
      <c r="BF1383" s="93"/>
      <c r="BG1383" s="93"/>
      <c r="BH1383" s="93"/>
      <c r="BI1383" s="93"/>
      <c r="BJ1383" s="93"/>
      <c r="BK1383" s="93"/>
      <c r="BL1383" s="93"/>
      <c r="BM1383" s="93"/>
      <c r="BN1383" s="93"/>
      <c r="BO1383" s="93"/>
      <c r="BP1383" s="93"/>
      <c r="BQ1383" s="93"/>
      <c r="BR1383" s="93"/>
      <c r="BS1383" s="93"/>
      <c r="BT1383" s="93"/>
      <c r="BU1383" s="93"/>
      <c r="BV1383" s="93"/>
      <c r="BW1383" s="93"/>
      <c r="BX1383" s="93"/>
      <c r="BY1383" s="93"/>
    </row>
    <row r="1384" spans="1:77" s="97" customFormat="1" x14ac:dyDescent="0.2">
      <c r="A1384" s="157"/>
      <c r="X1384" s="93"/>
      <c r="Y1384" s="93"/>
      <c r="Z1384" s="93"/>
      <c r="AA1384" s="93"/>
      <c r="AB1384" s="93"/>
      <c r="AC1384" s="93"/>
      <c r="AD1384" s="93"/>
      <c r="AE1384" s="93"/>
      <c r="AF1384" s="93"/>
      <c r="AG1384" s="93"/>
      <c r="AH1384" s="93"/>
      <c r="AI1384" s="93"/>
      <c r="AJ1384" s="93"/>
      <c r="AK1384" s="93"/>
      <c r="AL1384" s="93"/>
      <c r="AM1384" s="93"/>
      <c r="AN1384" s="93"/>
      <c r="AO1384" s="93"/>
      <c r="AP1384" s="93"/>
      <c r="AQ1384" s="93"/>
      <c r="AR1384" s="93"/>
      <c r="AS1384" s="93"/>
      <c r="AT1384" s="93"/>
      <c r="AU1384" s="93"/>
      <c r="AV1384" s="93"/>
      <c r="AW1384" s="93"/>
      <c r="AX1384" s="93"/>
      <c r="AY1384" s="93"/>
      <c r="AZ1384" s="93"/>
      <c r="BA1384" s="93"/>
      <c r="BB1384" s="93"/>
      <c r="BC1384" s="93"/>
      <c r="BD1384" s="93"/>
      <c r="BE1384" s="93"/>
      <c r="BF1384" s="93"/>
      <c r="BG1384" s="93"/>
      <c r="BH1384" s="93"/>
      <c r="BI1384" s="93"/>
      <c r="BJ1384" s="93"/>
      <c r="BK1384" s="93"/>
      <c r="BL1384" s="93"/>
      <c r="BM1384" s="93"/>
      <c r="BN1384" s="93"/>
      <c r="BO1384" s="93"/>
      <c r="BP1384" s="93"/>
      <c r="BQ1384" s="93"/>
      <c r="BR1384" s="93"/>
      <c r="BS1384" s="93"/>
      <c r="BT1384" s="93"/>
      <c r="BU1384" s="93"/>
      <c r="BV1384" s="93"/>
      <c r="BW1384" s="93"/>
      <c r="BX1384" s="93"/>
      <c r="BY1384" s="93"/>
    </row>
    <row r="1385" spans="1:77" s="97" customFormat="1" x14ac:dyDescent="0.2">
      <c r="A1385" s="157"/>
      <c r="X1385" s="93"/>
      <c r="Y1385" s="93"/>
      <c r="Z1385" s="93"/>
      <c r="AA1385" s="93"/>
      <c r="AB1385" s="93"/>
      <c r="AC1385" s="93"/>
      <c r="AD1385" s="93"/>
      <c r="AE1385" s="93"/>
      <c r="AF1385" s="93"/>
      <c r="AG1385" s="93"/>
      <c r="AH1385" s="93"/>
      <c r="AI1385" s="93"/>
      <c r="AJ1385" s="93"/>
      <c r="AK1385" s="93"/>
      <c r="AL1385" s="93"/>
      <c r="AM1385" s="93"/>
      <c r="AN1385" s="93"/>
      <c r="AO1385" s="93"/>
      <c r="AP1385" s="93"/>
      <c r="AQ1385" s="93"/>
      <c r="AR1385" s="93"/>
      <c r="AS1385" s="93"/>
      <c r="AT1385" s="93"/>
      <c r="AU1385" s="93"/>
      <c r="AV1385" s="93"/>
      <c r="AW1385" s="93"/>
      <c r="AX1385" s="93"/>
      <c r="AY1385" s="93"/>
      <c r="AZ1385" s="93"/>
      <c r="BA1385" s="93"/>
      <c r="BB1385" s="93"/>
      <c r="BC1385" s="93"/>
      <c r="BD1385" s="93"/>
      <c r="BE1385" s="93"/>
      <c r="BF1385" s="93"/>
      <c r="BG1385" s="93"/>
      <c r="BH1385" s="93"/>
      <c r="BI1385" s="93"/>
      <c r="BJ1385" s="93"/>
      <c r="BK1385" s="93"/>
      <c r="BL1385" s="93"/>
      <c r="BM1385" s="93"/>
      <c r="BN1385" s="93"/>
      <c r="BO1385" s="93"/>
      <c r="BP1385" s="93"/>
      <c r="BQ1385" s="93"/>
      <c r="BR1385" s="93"/>
      <c r="BS1385" s="93"/>
      <c r="BT1385" s="93"/>
      <c r="BU1385" s="93"/>
      <c r="BV1385" s="93"/>
      <c r="BW1385" s="93"/>
      <c r="BX1385" s="93"/>
      <c r="BY1385" s="93"/>
    </row>
    <row r="1386" spans="1:77" s="97" customFormat="1" x14ac:dyDescent="0.2">
      <c r="A1386" s="157"/>
      <c r="X1386" s="93"/>
      <c r="Y1386" s="93"/>
      <c r="Z1386" s="93"/>
      <c r="AA1386" s="93"/>
      <c r="AB1386" s="93"/>
      <c r="AC1386" s="93"/>
      <c r="AD1386" s="93"/>
      <c r="AE1386" s="93"/>
      <c r="AF1386" s="93"/>
      <c r="AG1386" s="93"/>
      <c r="AH1386" s="93"/>
      <c r="AI1386" s="93"/>
      <c r="AJ1386" s="93"/>
      <c r="AK1386" s="93"/>
      <c r="AL1386" s="93"/>
      <c r="AM1386" s="93"/>
      <c r="AN1386" s="93"/>
      <c r="AO1386" s="93"/>
      <c r="AP1386" s="93"/>
      <c r="AQ1386" s="93"/>
      <c r="AR1386" s="93"/>
      <c r="AS1386" s="93"/>
      <c r="AT1386" s="93"/>
      <c r="AU1386" s="93"/>
      <c r="AV1386" s="93"/>
      <c r="AW1386" s="93"/>
      <c r="AX1386" s="93"/>
      <c r="AY1386" s="93"/>
      <c r="AZ1386" s="93"/>
      <c r="BA1386" s="93"/>
      <c r="BB1386" s="93"/>
      <c r="BC1386" s="93"/>
      <c r="BD1386" s="93"/>
      <c r="BE1386" s="93"/>
      <c r="BF1386" s="93"/>
      <c r="BG1386" s="93"/>
      <c r="BH1386" s="93"/>
      <c r="BI1386" s="93"/>
      <c r="BJ1386" s="93"/>
      <c r="BK1386" s="93"/>
      <c r="BL1386" s="93"/>
      <c r="BM1386" s="93"/>
      <c r="BN1386" s="93"/>
      <c r="BO1386" s="93"/>
      <c r="BP1386" s="93"/>
      <c r="BQ1386" s="93"/>
      <c r="BR1386" s="93"/>
      <c r="BS1386" s="93"/>
      <c r="BT1386" s="93"/>
      <c r="BU1386" s="93"/>
      <c r="BV1386" s="93"/>
      <c r="BW1386" s="93"/>
      <c r="BX1386" s="93"/>
      <c r="BY1386" s="93"/>
    </row>
    <row r="1387" spans="1:77" s="97" customFormat="1" x14ac:dyDescent="0.2">
      <c r="A1387" s="157"/>
      <c r="X1387" s="93"/>
      <c r="Y1387" s="93"/>
      <c r="Z1387" s="93"/>
      <c r="AA1387" s="93"/>
      <c r="AB1387" s="93"/>
      <c r="AC1387" s="93"/>
      <c r="AD1387" s="93"/>
      <c r="AE1387" s="93"/>
      <c r="AF1387" s="93"/>
      <c r="AG1387" s="93"/>
      <c r="AH1387" s="93"/>
      <c r="AI1387" s="93"/>
      <c r="AJ1387" s="93"/>
      <c r="AK1387" s="93"/>
      <c r="AL1387" s="93"/>
      <c r="AM1387" s="93"/>
      <c r="AN1387" s="93"/>
      <c r="AO1387" s="93"/>
      <c r="AP1387" s="93"/>
      <c r="AQ1387" s="93"/>
      <c r="AR1387" s="93"/>
      <c r="AS1387" s="93"/>
      <c r="AT1387" s="93"/>
      <c r="AU1387" s="93"/>
      <c r="AV1387" s="93"/>
      <c r="AW1387" s="93"/>
      <c r="AX1387" s="93"/>
      <c r="AY1387" s="93"/>
      <c r="AZ1387" s="93"/>
      <c r="BA1387" s="93"/>
      <c r="BB1387" s="93"/>
      <c r="BC1387" s="93"/>
      <c r="BD1387" s="93"/>
      <c r="BE1387" s="93"/>
      <c r="BF1387" s="93"/>
      <c r="BG1387" s="93"/>
      <c r="BH1387" s="93"/>
      <c r="BI1387" s="93"/>
      <c r="BJ1387" s="93"/>
      <c r="BK1387" s="93"/>
      <c r="BL1387" s="93"/>
      <c r="BM1387" s="93"/>
      <c r="BN1387" s="93"/>
      <c r="BO1387" s="93"/>
      <c r="BP1387" s="93"/>
      <c r="BQ1387" s="93"/>
      <c r="BR1387" s="93"/>
      <c r="BS1387" s="93"/>
      <c r="BT1387" s="93"/>
      <c r="BU1387" s="93"/>
      <c r="BV1387" s="93"/>
      <c r="BW1387" s="93"/>
      <c r="BX1387" s="93"/>
      <c r="BY1387" s="93"/>
    </row>
    <row r="1388" spans="1:77" s="97" customFormat="1" x14ac:dyDescent="0.2">
      <c r="A1388" s="157"/>
      <c r="X1388" s="93"/>
      <c r="Y1388" s="93"/>
      <c r="Z1388" s="93"/>
      <c r="AA1388" s="93"/>
      <c r="AB1388" s="93"/>
      <c r="AC1388" s="93"/>
      <c r="AD1388" s="93"/>
      <c r="AE1388" s="93"/>
      <c r="AF1388" s="93"/>
      <c r="AG1388" s="93"/>
      <c r="AH1388" s="93"/>
      <c r="AI1388" s="93"/>
      <c r="AJ1388" s="93"/>
      <c r="AK1388" s="93"/>
      <c r="AL1388" s="93"/>
      <c r="AM1388" s="93"/>
      <c r="AN1388" s="93"/>
      <c r="AO1388" s="93"/>
      <c r="AP1388" s="93"/>
      <c r="AQ1388" s="93"/>
      <c r="AR1388" s="93"/>
      <c r="AS1388" s="93"/>
      <c r="AT1388" s="93"/>
      <c r="AU1388" s="93"/>
      <c r="AV1388" s="93"/>
      <c r="AW1388" s="93"/>
      <c r="AX1388" s="93"/>
      <c r="AY1388" s="93"/>
      <c r="AZ1388" s="93"/>
      <c r="BA1388" s="93"/>
      <c r="BB1388" s="93"/>
      <c r="BC1388" s="93"/>
      <c r="BD1388" s="93"/>
      <c r="BE1388" s="93"/>
      <c r="BF1388" s="93"/>
      <c r="BG1388" s="93"/>
      <c r="BH1388" s="93"/>
      <c r="BI1388" s="93"/>
      <c r="BJ1388" s="93"/>
      <c r="BK1388" s="93"/>
      <c r="BL1388" s="93"/>
      <c r="BM1388" s="93"/>
      <c r="BN1388" s="93"/>
      <c r="BO1388" s="93"/>
      <c r="BP1388" s="93"/>
      <c r="BQ1388" s="93"/>
      <c r="BR1388" s="93"/>
      <c r="BS1388" s="93"/>
      <c r="BT1388" s="93"/>
      <c r="BU1388" s="93"/>
      <c r="BV1388" s="93"/>
      <c r="BW1388" s="93"/>
      <c r="BX1388" s="93"/>
      <c r="BY1388" s="93"/>
    </row>
    <row r="1389" spans="1:77" s="97" customFormat="1" x14ac:dyDescent="0.2">
      <c r="A1389" s="157"/>
      <c r="X1389" s="93"/>
      <c r="Y1389" s="93"/>
      <c r="Z1389" s="93"/>
      <c r="AA1389" s="93"/>
      <c r="AB1389" s="93"/>
      <c r="AC1389" s="93"/>
      <c r="AD1389" s="93"/>
      <c r="AE1389" s="93"/>
      <c r="AF1389" s="93"/>
      <c r="AG1389" s="93"/>
      <c r="AH1389" s="93"/>
      <c r="AI1389" s="93"/>
      <c r="AJ1389" s="93"/>
      <c r="AK1389" s="93"/>
      <c r="AL1389" s="93"/>
      <c r="AM1389" s="93"/>
      <c r="AN1389" s="93"/>
      <c r="AO1389" s="93"/>
      <c r="AP1389" s="93"/>
      <c r="AQ1389" s="93"/>
      <c r="AR1389" s="93"/>
      <c r="AS1389" s="93"/>
      <c r="AT1389" s="93"/>
      <c r="AU1389" s="93"/>
      <c r="AV1389" s="93"/>
      <c r="AW1389" s="93"/>
      <c r="AX1389" s="93"/>
      <c r="AY1389" s="93"/>
      <c r="AZ1389" s="93"/>
      <c r="BA1389" s="93"/>
      <c r="BB1389" s="93"/>
      <c r="BC1389" s="93"/>
      <c r="BD1389" s="93"/>
      <c r="BE1389" s="93"/>
      <c r="BF1389" s="93"/>
      <c r="BG1389" s="93"/>
      <c r="BH1389" s="93"/>
      <c r="BI1389" s="93"/>
      <c r="BJ1389" s="93"/>
      <c r="BK1389" s="93"/>
      <c r="BL1389" s="93"/>
      <c r="BM1389" s="93"/>
      <c r="BN1389" s="93"/>
      <c r="BO1389" s="93"/>
      <c r="BP1389" s="93"/>
      <c r="BQ1389" s="93"/>
      <c r="BR1389" s="93"/>
      <c r="BS1389" s="93"/>
      <c r="BT1389" s="93"/>
      <c r="BU1389" s="93"/>
      <c r="BV1389" s="93"/>
      <c r="BW1389" s="93"/>
      <c r="BX1389" s="93"/>
      <c r="BY1389" s="93"/>
    </row>
    <row r="1390" spans="1:77" s="97" customFormat="1" x14ac:dyDescent="0.2">
      <c r="A1390" s="157"/>
      <c r="X1390" s="93"/>
      <c r="Y1390" s="93"/>
      <c r="Z1390" s="93"/>
      <c r="AA1390" s="93"/>
      <c r="AB1390" s="93"/>
      <c r="AC1390" s="93"/>
      <c r="AD1390" s="93"/>
      <c r="AE1390" s="93"/>
      <c r="AF1390" s="93"/>
      <c r="AG1390" s="93"/>
      <c r="AH1390" s="93"/>
      <c r="AI1390" s="93"/>
      <c r="AJ1390" s="93"/>
      <c r="AK1390" s="93"/>
      <c r="AL1390" s="93"/>
      <c r="AM1390" s="93"/>
      <c r="AN1390" s="93"/>
      <c r="AO1390" s="93"/>
      <c r="AP1390" s="93"/>
      <c r="AQ1390" s="93"/>
      <c r="AR1390" s="93"/>
      <c r="AS1390" s="93"/>
      <c r="AT1390" s="93"/>
      <c r="AU1390" s="93"/>
      <c r="AV1390" s="93"/>
      <c r="AW1390" s="93"/>
      <c r="AX1390" s="93"/>
      <c r="AY1390" s="93"/>
      <c r="AZ1390" s="93"/>
      <c r="BA1390" s="93"/>
      <c r="BB1390" s="93"/>
      <c r="BC1390" s="93"/>
      <c r="BD1390" s="93"/>
      <c r="BE1390" s="93"/>
      <c r="BF1390" s="93"/>
      <c r="BG1390" s="93"/>
      <c r="BH1390" s="93"/>
      <c r="BI1390" s="93"/>
      <c r="BJ1390" s="93"/>
      <c r="BK1390" s="93"/>
      <c r="BL1390" s="93"/>
      <c r="BM1390" s="93"/>
      <c r="BN1390" s="93"/>
      <c r="BO1390" s="93"/>
      <c r="BP1390" s="93"/>
      <c r="BQ1390" s="93"/>
      <c r="BR1390" s="93"/>
      <c r="BS1390" s="93"/>
      <c r="BT1390" s="93"/>
      <c r="BU1390" s="93"/>
      <c r="BV1390" s="93"/>
      <c r="BW1390" s="93"/>
      <c r="BX1390" s="93"/>
      <c r="BY1390" s="93"/>
    </row>
    <row r="1391" spans="1:77" s="97" customFormat="1" x14ac:dyDescent="0.2">
      <c r="A1391" s="157"/>
      <c r="X1391" s="93"/>
      <c r="Y1391" s="93"/>
      <c r="Z1391" s="93"/>
      <c r="AA1391" s="93"/>
      <c r="AB1391" s="93"/>
      <c r="AC1391" s="93"/>
      <c r="AD1391" s="93"/>
      <c r="AE1391" s="93"/>
      <c r="AF1391" s="93"/>
      <c r="AG1391" s="93"/>
      <c r="AH1391" s="93"/>
      <c r="AI1391" s="93"/>
      <c r="AJ1391" s="93"/>
      <c r="AK1391" s="93"/>
      <c r="AL1391" s="93"/>
      <c r="AM1391" s="93"/>
      <c r="AN1391" s="93"/>
      <c r="AO1391" s="93"/>
      <c r="AP1391" s="93"/>
      <c r="AQ1391" s="93"/>
      <c r="AR1391" s="93"/>
      <c r="AS1391" s="93"/>
      <c r="AT1391" s="93"/>
      <c r="AU1391" s="93"/>
      <c r="AV1391" s="93"/>
      <c r="AW1391" s="93"/>
      <c r="AX1391" s="93"/>
      <c r="AY1391" s="93"/>
      <c r="AZ1391" s="93"/>
      <c r="BA1391" s="93"/>
      <c r="BB1391" s="93"/>
      <c r="BC1391" s="93"/>
      <c r="BD1391" s="93"/>
      <c r="BE1391" s="93"/>
      <c r="BF1391" s="93"/>
      <c r="BG1391" s="93"/>
      <c r="BH1391" s="93"/>
      <c r="BI1391" s="93"/>
      <c r="BJ1391" s="93"/>
      <c r="BK1391" s="93"/>
      <c r="BL1391" s="93"/>
      <c r="BM1391" s="93"/>
      <c r="BN1391" s="93"/>
      <c r="BO1391" s="93"/>
      <c r="BP1391" s="93"/>
      <c r="BQ1391" s="93"/>
      <c r="BR1391" s="93"/>
      <c r="BS1391" s="93"/>
      <c r="BT1391" s="93"/>
      <c r="BU1391" s="93"/>
      <c r="BV1391" s="93"/>
      <c r="BW1391" s="93"/>
      <c r="BX1391" s="93"/>
      <c r="BY1391" s="93"/>
    </row>
    <row r="1392" spans="1:77" s="97" customFormat="1" x14ac:dyDescent="0.2">
      <c r="A1392" s="157"/>
      <c r="X1392" s="93"/>
      <c r="Y1392" s="93"/>
      <c r="Z1392" s="93"/>
      <c r="AA1392" s="93"/>
      <c r="AB1392" s="93"/>
      <c r="AC1392" s="93"/>
      <c r="AD1392" s="93"/>
      <c r="AE1392" s="93"/>
      <c r="AF1392" s="93"/>
      <c r="AG1392" s="93"/>
      <c r="AH1392" s="93"/>
      <c r="AI1392" s="93"/>
      <c r="AJ1392" s="93"/>
      <c r="AK1392" s="93"/>
      <c r="AL1392" s="93"/>
      <c r="AM1392" s="93"/>
      <c r="AN1392" s="93"/>
      <c r="AO1392" s="93"/>
      <c r="AP1392" s="93"/>
      <c r="AQ1392" s="93"/>
      <c r="AR1392" s="93"/>
      <c r="AS1392" s="93"/>
      <c r="AT1392" s="93"/>
      <c r="AU1392" s="93"/>
      <c r="AV1392" s="93"/>
      <c r="AW1392" s="93"/>
      <c r="AX1392" s="93"/>
      <c r="AY1392" s="93"/>
      <c r="AZ1392" s="93"/>
      <c r="BA1392" s="93"/>
      <c r="BB1392" s="93"/>
      <c r="BC1392" s="93"/>
      <c r="BD1392" s="93"/>
      <c r="BE1392" s="93"/>
      <c r="BF1392" s="93"/>
      <c r="BG1392" s="93"/>
      <c r="BH1392" s="93"/>
      <c r="BI1392" s="93"/>
      <c r="BJ1392" s="93"/>
      <c r="BK1392" s="93"/>
      <c r="BL1392" s="93"/>
      <c r="BM1392" s="93"/>
      <c r="BN1392" s="93"/>
      <c r="BO1392" s="93"/>
      <c r="BP1392" s="93"/>
      <c r="BQ1392" s="93"/>
      <c r="BR1392" s="93"/>
      <c r="BS1392" s="93"/>
      <c r="BT1392" s="93"/>
      <c r="BU1392" s="93"/>
      <c r="BV1392" s="93"/>
      <c r="BW1392" s="93"/>
      <c r="BX1392" s="93"/>
      <c r="BY1392" s="93"/>
    </row>
    <row r="1393" spans="1:77" s="97" customFormat="1" x14ac:dyDescent="0.2">
      <c r="A1393" s="157"/>
      <c r="X1393" s="93"/>
      <c r="Y1393" s="93"/>
      <c r="Z1393" s="93"/>
      <c r="AA1393" s="93"/>
      <c r="AB1393" s="93"/>
      <c r="AC1393" s="93"/>
      <c r="AD1393" s="93"/>
      <c r="AE1393" s="93"/>
      <c r="AF1393" s="93"/>
      <c r="AG1393" s="93"/>
      <c r="AH1393" s="93"/>
      <c r="AI1393" s="93"/>
      <c r="AJ1393" s="93"/>
      <c r="AK1393" s="93"/>
      <c r="AL1393" s="93"/>
      <c r="AM1393" s="93"/>
      <c r="AN1393" s="93"/>
      <c r="AO1393" s="93"/>
      <c r="AP1393" s="93"/>
      <c r="AQ1393" s="93"/>
      <c r="AR1393" s="93"/>
      <c r="AS1393" s="93"/>
      <c r="AT1393" s="93"/>
      <c r="AU1393" s="93"/>
      <c r="AV1393" s="93"/>
      <c r="AW1393" s="93"/>
      <c r="AX1393" s="93"/>
      <c r="AY1393" s="93"/>
      <c r="AZ1393" s="93"/>
      <c r="BA1393" s="93"/>
      <c r="BB1393" s="93"/>
      <c r="BC1393" s="93"/>
      <c r="BD1393" s="93"/>
      <c r="BE1393" s="93"/>
      <c r="BF1393" s="93"/>
      <c r="BG1393" s="93"/>
      <c r="BH1393" s="93"/>
      <c r="BI1393" s="93"/>
      <c r="BJ1393" s="93"/>
      <c r="BK1393" s="93"/>
      <c r="BL1393" s="93"/>
      <c r="BM1393" s="93"/>
      <c r="BN1393" s="93"/>
      <c r="BO1393" s="93"/>
      <c r="BP1393" s="93"/>
      <c r="BQ1393" s="93"/>
      <c r="BR1393" s="93"/>
      <c r="BS1393" s="93"/>
      <c r="BT1393" s="93"/>
      <c r="BU1393" s="93"/>
      <c r="BV1393" s="93"/>
      <c r="BW1393" s="93"/>
      <c r="BX1393" s="93"/>
      <c r="BY1393" s="93"/>
    </row>
    <row r="1394" spans="1:77" s="97" customFormat="1" x14ac:dyDescent="0.2">
      <c r="A1394" s="157"/>
      <c r="X1394" s="93"/>
      <c r="Y1394" s="93"/>
      <c r="Z1394" s="93"/>
      <c r="AA1394" s="93"/>
      <c r="AB1394" s="93"/>
      <c r="AC1394" s="93"/>
      <c r="AD1394" s="93"/>
      <c r="AE1394" s="93"/>
      <c r="AF1394" s="93"/>
      <c r="AG1394" s="93"/>
      <c r="AH1394" s="93"/>
      <c r="AI1394" s="93"/>
      <c r="AJ1394" s="93"/>
      <c r="AK1394" s="93"/>
      <c r="AL1394" s="93"/>
      <c r="AM1394" s="93"/>
      <c r="AN1394" s="93"/>
      <c r="AO1394" s="93"/>
      <c r="AP1394" s="93"/>
      <c r="AQ1394" s="93"/>
      <c r="AR1394" s="93"/>
      <c r="AS1394" s="93"/>
      <c r="AT1394" s="93"/>
      <c r="AU1394" s="93"/>
      <c r="AV1394" s="93"/>
      <c r="AW1394" s="93"/>
      <c r="AX1394" s="93"/>
      <c r="AY1394" s="93"/>
      <c r="AZ1394" s="93"/>
      <c r="BA1394" s="93"/>
      <c r="BB1394" s="93"/>
      <c r="BC1394" s="93"/>
      <c r="BD1394" s="93"/>
      <c r="BE1394" s="93"/>
      <c r="BF1394" s="93"/>
      <c r="BG1394" s="93"/>
      <c r="BH1394" s="93"/>
      <c r="BI1394" s="93"/>
      <c r="BJ1394" s="93"/>
      <c r="BK1394" s="93"/>
      <c r="BL1394" s="93"/>
      <c r="BM1394" s="93"/>
      <c r="BN1394" s="93"/>
      <c r="BO1394" s="93"/>
      <c r="BP1394" s="93"/>
      <c r="BQ1394" s="93"/>
      <c r="BR1394" s="93"/>
      <c r="BS1394" s="93"/>
      <c r="BT1394" s="93"/>
      <c r="BU1394" s="93"/>
      <c r="BV1394" s="93"/>
      <c r="BW1394" s="93"/>
      <c r="BX1394" s="93"/>
      <c r="BY1394" s="93"/>
    </row>
    <row r="1395" spans="1:77" s="97" customFormat="1" x14ac:dyDescent="0.2">
      <c r="A1395" s="157"/>
      <c r="X1395" s="93"/>
      <c r="Y1395" s="93"/>
      <c r="Z1395" s="93"/>
      <c r="AA1395" s="93"/>
      <c r="AB1395" s="93"/>
      <c r="AC1395" s="93"/>
      <c r="AD1395" s="93"/>
      <c r="AE1395" s="93"/>
      <c r="AF1395" s="93"/>
      <c r="AG1395" s="93"/>
      <c r="AH1395" s="93"/>
      <c r="AI1395" s="93"/>
      <c r="AJ1395" s="93"/>
      <c r="AK1395" s="93"/>
      <c r="AL1395" s="93"/>
      <c r="AM1395" s="93"/>
      <c r="AN1395" s="93"/>
      <c r="AO1395" s="93"/>
      <c r="AP1395" s="93"/>
      <c r="AQ1395" s="93"/>
      <c r="AR1395" s="93"/>
      <c r="AS1395" s="93"/>
      <c r="AT1395" s="93"/>
      <c r="AU1395" s="93"/>
      <c r="AV1395" s="93"/>
      <c r="AW1395" s="93"/>
      <c r="AX1395" s="93"/>
      <c r="AY1395" s="93"/>
      <c r="AZ1395" s="93"/>
      <c r="BA1395" s="93"/>
      <c r="BB1395" s="93"/>
      <c r="BC1395" s="93"/>
      <c r="BD1395" s="93"/>
      <c r="BE1395" s="93"/>
      <c r="BF1395" s="93"/>
      <c r="BG1395" s="93"/>
      <c r="BH1395" s="93"/>
      <c r="BI1395" s="93"/>
      <c r="BJ1395" s="93"/>
      <c r="BK1395" s="93"/>
      <c r="BL1395" s="93"/>
      <c r="BM1395" s="93"/>
      <c r="BN1395" s="93"/>
      <c r="BO1395" s="93"/>
      <c r="BP1395" s="93"/>
      <c r="BQ1395" s="93"/>
      <c r="BR1395" s="93"/>
      <c r="BS1395" s="93"/>
      <c r="BT1395" s="93"/>
      <c r="BU1395" s="93"/>
      <c r="BV1395" s="93"/>
      <c r="BW1395" s="93"/>
      <c r="BX1395" s="93"/>
      <c r="BY1395" s="93"/>
    </row>
    <row r="1396" spans="1:77" s="97" customFormat="1" x14ac:dyDescent="0.2">
      <c r="A1396" s="157"/>
      <c r="X1396" s="93"/>
      <c r="Y1396" s="93"/>
      <c r="Z1396" s="93"/>
      <c r="AA1396" s="93"/>
      <c r="AB1396" s="93"/>
      <c r="AC1396" s="93"/>
      <c r="AD1396" s="93"/>
      <c r="AE1396" s="93"/>
      <c r="AF1396" s="93"/>
      <c r="AG1396" s="93"/>
      <c r="AH1396" s="93"/>
      <c r="AI1396" s="93"/>
      <c r="AJ1396" s="93"/>
      <c r="AK1396" s="93"/>
      <c r="AL1396" s="93"/>
      <c r="AM1396" s="93"/>
      <c r="AN1396" s="93"/>
      <c r="AO1396" s="93"/>
      <c r="AP1396" s="93"/>
      <c r="AQ1396" s="93"/>
      <c r="AR1396" s="93"/>
      <c r="AS1396" s="93"/>
      <c r="AT1396" s="93"/>
      <c r="AU1396" s="93"/>
      <c r="AV1396" s="93"/>
      <c r="AW1396" s="93"/>
      <c r="AX1396" s="93"/>
      <c r="AY1396" s="93"/>
      <c r="AZ1396" s="93"/>
      <c r="BA1396" s="93"/>
      <c r="BB1396" s="93"/>
      <c r="BC1396" s="93"/>
      <c r="BD1396" s="93"/>
      <c r="BE1396" s="93"/>
      <c r="BF1396" s="93"/>
      <c r="BG1396" s="93"/>
      <c r="BH1396" s="93"/>
      <c r="BI1396" s="93"/>
      <c r="BJ1396" s="93"/>
      <c r="BK1396" s="93"/>
      <c r="BL1396" s="93"/>
      <c r="BM1396" s="93"/>
      <c r="BN1396" s="93"/>
      <c r="BO1396" s="93"/>
      <c r="BP1396" s="93"/>
      <c r="BQ1396" s="93"/>
      <c r="BR1396" s="93"/>
      <c r="BS1396" s="93"/>
      <c r="BT1396" s="93"/>
      <c r="BU1396" s="93"/>
      <c r="BV1396" s="93"/>
      <c r="BW1396" s="93"/>
      <c r="BX1396" s="93"/>
      <c r="BY1396" s="93"/>
    </row>
    <row r="1397" spans="1:77" s="97" customFormat="1" x14ac:dyDescent="0.2">
      <c r="A1397" s="157"/>
      <c r="X1397" s="93"/>
      <c r="Y1397" s="93"/>
      <c r="Z1397" s="93"/>
      <c r="AA1397" s="93"/>
      <c r="AB1397" s="93"/>
      <c r="AC1397" s="93"/>
      <c r="AD1397" s="93"/>
      <c r="AE1397" s="93"/>
      <c r="AF1397" s="93"/>
      <c r="AG1397" s="93"/>
      <c r="AH1397" s="93"/>
      <c r="AI1397" s="93"/>
      <c r="AJ1397" s="93"/>
      <c r="AK1397" s="93"/>
      <c r="AL1397" s="93"/>
      <c r="AM1397" s="93"/>
      <c r="AN1397" s="93"/>
      <c r="AO1397" s="93"/>
      <c r="AP1397" s="93"/>
      <c r="AQ1397" s="93"/>
      <c r="AR1397" s="93"/>
      <c r="AS1397" s="93"/>
      <c r="AT1397" s="93"/>
      <c r="AU1397" s="93"/>
      <c r="AV1397" s="93"/>
      <c r="AW1397" s="93"/>
      <c r="AX1397" s="93"/>
      <c r="AY1397" s="93"/>
      <c r="AZ1397" s="93"/>
      <c r="BA1397" s="93"/>
      <c r="BB1397" s="93"/>
      <c r="BC1397" s="93"/>
      <c r="BD1397" s="93"/>
      <c r="BE1397" s="93"/>
      <c r="BF1397" s="93"/>
      <c r="BG1397" s="93"/>
      <c r="BH1397" s="93"/>
      <c r="BI1397" s="93"/>
      <c r="BJ1397" s="93"/>
      <c r="BK1397" s="93"/>
      <c r="BL1397" s="93"/>
      <c r="BM1397" s="93"/>
      <c r="BN1397" s="93"/>
      <c r="BO1397" s="93"/>
      <c r="BP1397" s="93"/>
      <c r="BQ1397" s="93"/>
      <c r="BR1397" s="93"/>
      <c r="BS1397" s="93"/>
      <c r="BT1397" s="93"/>
      <c r="BU1397" s="93"/>
      <c r="BV1397" s="93"/>
      <c r="BW1397" s="93"/>
      <c r="BX1397" s="93"/>
      <c r="BY1397" s="93"/>
    </row>
    <row r="1398" spans="1:77" s="97" customFormat="1" x14ac:dyDescent="0.2">
      <c r="A1398" s="157"/>
      <c r="X1398" s="93"/>
      <c r="Y1398" s="93"/>
      <c r="Z1398" s="93"/>
      <c r="AA1398" s="93"/>
      <c r="AB1398" s="93"/>
      <c r="AC1398" s="93"/>
      <c r="AD1398" s="93"/>
      <c r="AE1398" s="93"/>
      <c r="AF1398" s="93"/>
      <c r="AG1398" s="93"/>
      <c r="AH1398" s="93"/>
      <c r="AI1398" s="93"/>
      <c r="AJ1398" s="93"/>
      <c r="AK1398" s="93"/>
      <c r="AL1398" s="93"/>
      <c r="AM1398" s="93"/>
      <c r="AN1398" s="93"/>
      <c r="AO1398" s="93"/>
      <c r="AP1398" s="93"/>
      <c r="AQ1398" s="93"/>
      <c r="AR1398" s="93"/>
      <c r="AS1398" s="93"/>
      <c r="AT1398" s="93"/>
      <c r="AU1398" s="93"/>
      <c r="AV1398" s="93"/>
      <c r="AW1398" s="93"/>
      <c r="AX1398" s="93"/>
      <c r="AY1398" s="93"/>
      <c r="AZ1398" s="93"/>
      <c r="BA1398" s="93"/>
      <c r="BB1398" s="93"/>
      <c r="BC1398" s="93"/>
      <c r="BD1398" s="93"/>
      <c r="BE1398" s="93"/>
      <c r="BF1398" s="93"/>
      <c r="BG1398" s="93"/>
      <c r="BH1398" s="93"/>
      <c r="BI1398" s="93"/>
      <c r="BJ1398" s="93"/>
      <c r="BK1398" s="93"/>
      <c r="BL1398" s="93"/>
      <c r="BM1398" s="93"/>
      <c r="BN1398" s="93"/>
      <c r="BO1398" s="93"/>
      <c r="BP1398" s="93"/>
      <c r="BQ1398" s="93"/>
      <c r="BR1398" s="93"/>
      <c r="BS1398" s="93"/>
      <c r="BT1398" s="93"/>
      <c r="BU1398" s="93"/>
      <c r="BV1398" s="93"/>
      <c r="BW1398" s="93"/>
      <c r="BX1398" s="93"/>
      <c r="BY1398" s="93"/>
    </row>
    <row r="1399" spans="1:77" s="97" customFormat="1" x14ac:dyDescent="0.2">
      <c r="A1399" s="157"/>
      <c r="X1399" s="93"/>
      <c r="Y1399" s="93"/>
      <c r="Z1399" s="93"/>
      <c r="AA1399" s="93"/>
      <c r="AB1399" s="93"/>
      <c r="AC1399" s="93"/>
      <c r="AD1399" s="93"/>
      <c r="AE1399" s="93"/>
      <c r="AF1399" s="93"/>
      <c r="AG1399" s="93"/>
      <c r="AH1399" s="93"/>
      <c r="AI1399" s="93"/>
      <c r="AJ1399" s="93"/>
      <c r="AK1399" s="93"/>
      <c r="AL1399" s="93"/>
      <c r="AM1399" s="93"/>
      <c r="AN1399" s="93"/>
      <c r="AO1399" s="93"/>
      <c r="AP1399" s="93"/>
      <c r="AQ1399" s="93"/>
      <c r="AR1399" s="93"/>
      <c r="AS1399" s="93"/>
      <c r="AT1399" s="93"/>
      <c r="AU1399" s="93"/>
      <c r="AV1399" s="93"/>
      <c r="AW1399" s="93"/>
      <c r="AX1399" s="93"/>
      <c r="AY1399" s="93"/>
      <c r="AZ1399" s="93"/>
      <c r="BA1399" s="93"/>
      <c r="BB1399" s="93"/>
      <c r="BC1399" s="93"/>
      <c r="BD1399" s="93"/>
      <c r="BE1399" s="93"/>
      <c r="BF1399" s="93"/>
      <c r="BG1399" s="93"/>
      <c r="BH1399" s="93"/>
      <c r="BI1399" s="93"/>
      <c r="BJ1399" s="93"/>
      <c r="BK1399" s="93"/>
      <c r="BL1399" s="93"/>
      <c r="BM1399" s="93"/>
      <c r="BN1399" s="93"/>
      <c r="BO1399" s="93"/>
      <c r="BP1399" s="93"/>
      <c r="BQ1399" s="93"/>
      <c r="BR1399" s="93"/>
      <c r="BS1399" s="93"/>
      <c r="BT1399" s="93"/>
      <c r="BU1399" s="93"/>
      <c r="BV1399" s="93"/>
      <c r="BW1399" s="93"/>
      <c r="BX1399" s="93"/>
      <c r="BY1399" s="93"/>
    </row>
    <row r="1400" spans="1:77" s="97" customFormat="1" x14ac:dyDescent="0.2">
      <c r="A1400" s="157"/>
      <c r="X1400" s="93"/>
      <c r="Y1400" s="93"/>
      <c r="Z1400" s="93"/>
      <c r="AA1400" s="93"/>
      <c r="AB1400" s="93"/>
      <c r="AC1400" s="93"/>
      <c r="AD1400" s="93"/>
      <c r="AE1400" s="93"/>
      <c r="AF1400" s="93"/>
      <c r="AG1400" s="93"/>
      <c r="AH1400" s="93"/>
      <c r="AI1400" s="93"/>
      <c r="AJ1400" s="93"/>
      <c r="AK1400" s="93"/>
      <c r="AL1400" s="93"/>
      <c r="AM1400" s="93"/>
      <c r="AN1400" s="93"/>
      <c r="AO1400" s="93"/>
      <c r="AP1400" s="93"/>
      <c r="AQ1400" s="93"/>
      <c r="AR1400" s="93"/>
      <c r="AS1400" s="93"/>
      <c r="AT1400" s="93"/>
      <c r="AU1400" s="93"/>
      <c r="AV1400" s="93"/>
      <c r="AW1400" s="93"/>
      <c r="AX1400" s="93"/>
      <c r="AY1400" s="93"/>
      <c r="AZ1400" s="93"/>
      <c r="BA1400" s="93"/>
      <c r="BB1400" s="93"/>
      <c r="BC1400" s="93"/>
      <c r="BD1400" s="93"/>
      <c r="BE1400" s="93"/>
      <c r="BF1400" s="93"/>
      <c r="BG1400" s="93"/>
      <c r="BH1400" s="93"/>
      <c r="BI1400" s="93"/>
      <c r="BJ1400" s="93"/>
      <c r="BK1400" s="93"/>
      <c r="BL1400" s="93"/>
      <c r="BM1400" s="93"/>
      <c r="BN1400" s="93"/>
      <c r="BO1400" s="93"/>
      <c r="BP1400" s="93"/>
      <c r="BQ1400" s="93"/>
      <c r="BR1400" s="93"/>
      <c r="BS1400" s="93"/>
      <c r="BT1400" s="93"/>
      <c r="BU1400" s="93"/>
      <c r="BV1400" s="93"/>
      <c r="BW1400" s="93"/>
      <c r="BX1400" s="93"/>
      <c r="BY1400" s="93"/>
    </row>
    <row r="1401" spans="1:77" s="97" customFormat="1" x14ac:dyDescent="0.2">
      <c r="A1401" s="157"/>
      <c r="X1401" s="93"/>
      <c r="Y1401" s="93"/>
      <c r="Z1401" s="93"/>
      <c r="AA1401" s="93"/>
      <c r="AB1401" s="93"/>
      <c r="AC1401" s="93"/>
      <c r="AD1401" s="93"/>
      <c r="AE1401" s="93"/>
      <c r="AF1401" s="93"/>
      <c r="AG1401" s="93"/>
      <c r="AH1401" s="93"/>
      <c r="AI1401" s="93"/>
      <c r="AJ1401" s="93"/>
      <c r="AK1401" s="93"/>
      <c r="AL1401" s="93"/>
      <c r="AM1401" s="93"/>
      <c r="AN1401" s="93"/>
      <c r="AO1401" s="93"/>
      <c r="AP1401" s="93"/>
      <c r="AQ1401" s="93"/>
      <c r="AR1401" s="93"/>
      <c r="AS1401" s="93"/>
      <c r="AT1401" s="93"/>
      <c r="AU1401" s="93"/>
      <c r="AV1401" s="93"/>
      <c r="AW1401" s="93"/>
      <c r="AX1401" s="93"/>
      <c r="AY1401" s="93"/>
      <c r="AZ1401" s="93"/>
      <c r="BA1401" s="93"/>
      <c r="BB1401" s="93"/>
      <c r="BC1401" s="93"/>
      <c r="BD1401" s="93"/>
      <c r="BE1401" s="93"/>
      <c r="BF1401" s="93"/>
      <c r="BG1401" s="93"/>
      <c r="BH1401" s="93"/>
      <c r="BI1401" s="93"/>
      <c r="BJ1401" s="93"/>
      <c r="BK1401" s="93"/>
      <c r="BL1401" s="93"/>
      <c r="BM1401" s="93"/>
      <c r="BN1401" s="93"/>
      <c r="BO1401" s="93"/>
      <c r="BP1401" s="93"/>
      <c r="BQ1401" s="93"/>
      <c r="BR1401" s="93"/>
      <c r="BS1401" s="93"/>
      <c r="BT1401" s="93"/>
      <c r="BU1401" s="93"/>
      <c r="BV1401" s="93"/>
      <c r="BW1401" s="93"/>
      <c r="BX1401" s="93"/>
      <c r="BY1401" s="93"/>
    </row>
    <row r="1402" spans="1:77" s="97" customFormat="1" x14ac:dyDescent="0.2">
      <c r="A1402" s="157"/>
      <c r="X1402" s="93"/>
      <c r="Y1402" s="93"/>
      <c r="Z1402" s="93"/>
      <c r="AA1402" s="93"/>
      <c r="AB1402" s="93"/>
      <c r="AC1402" s="93"/>
      <c r="AD1402" s="93"/>
      <c r="AE1402" s="93"/>
      <c r="AF1402" s="93"/>
      <c r="AG1402" s="93"/>
      <c r="AH1402" s="93"/>
      <c r="AI1402" s="93"/>
      <c r="AJ1402" s="93"/>
      <c r="AK1402" s="93"/>
      <c r="AL1402" s="93"/>
      <c r="AM1402" s="93"/>
      <c r="AN1402" s="93"/>
      <c r="AO1402" s="93"/>
      <c r="AP1402" s="93"/>
      <c r="AQ1402" s="93"/>
      <c r="AR1402" s="93"/>
      <c r="AS1402" s="93"/>
      <c r="AT1402" s="93"/>
      <c r="AU1402" s="93"/>
      <c r="AV1402" s="93"/>
      <c r="AW1402" s="93"/>
      <c r="AX1402" s="93"/>
      <c r="AY1402" s="93"/>
      <c r="AZ1402" s="93"/>
      <c r="BA1402" s="93"/>
      <c r="BB1402" s="93"/>
      <c r="BC1402" s="93"/>
      <c r="BD1402" s="93"/>
      <c r="BE1402" s="93"/>
      <c r="BF1402" s="93"/>
      <c r="BG1402" s="93"/>
      <c r="BH1402" s="93"/>
      <c r="BI1402" s="93"/>
      <c r="BJ1402" s="93"/>
      <c r="BK1402" s="93"/>
      <c r="BL1402" s="93"/>
      <c r="BM1402" s="93"/>
      <c r="BN1402" s="93"/>
      <c r="BO1402" s="93"/>
      <c r="BP1402" s="93"/>
      <c r="BQ1402" s="93"/>
      <c r="BR1402" s="93"/>
      <c r="BS1402" s="93"/>
      <c r="BT1402" s="93"/>
      <c r="BU1402" s="93"/>
      <c r="BV1402" s="93"/>
      <c r="BW1402" s="93"/>
      <c r="BX1402" s="93"/>
      <c r="BY1402" s="93"/>
    </row>
    <row r="1403" spans="1:77" s="97" customFormat="1" x14ac:dyDescent="0.2">
      <c r="A1403" s="157"/>
      <c r="X1403" s="93"/>
      <c r="Y1403" s="93"/>
      <c r="Z1403" s="93"/>
      <c r="AA1403" s="93"/>
      <c r="AB1403" s="93"/>
      <c r="AC1403" s="93"/>
      <c r="AD1403" s="93"/>
      <c r="AE1403" s="93"/>
      <c r="AF1403" s="93"/>
      <c r="AG1403" s="93"/>
      <c r="AH1403" s="93"/>
      <c r="AI1403" s="93"/>
      <c r="AJ1403" s="93"/>
      <c r="AK1403" s="93"/>
      <c r="AL1403" s="93"/>
      <c r="AM1403" s="93"/>
      <c r="AN1403" s="93"/>
      <c r="AO1403" s="93"/>
      <c r="AP1403" s="93"/>
      <c r="AQ1403" s="93"/>
      <c r="AR1403" s="93"/>
      <c r="AS1403" s="93"/>
      <c r="AT1403" s="93"/>
      <c r="AU1403" s="93"/>
      <c r="AV1403" s="93"/>
      <c r="AW1403" s="93"/>
      <c r="AX1403" s="93"/>
      <c r="AY1403" s="93"/>
      <c r="AZ1403" s="93"/>
      <c r="BA1403" s="93"/>
      <c r="BB1403" s="93"/>
      <c r="BC1403" s="93"/>
      <c r="BD1403" s="93"/>
      <c r="BE1403" s="93"/>
      <c r="BF1403" s="93"/>
      <c r="BG1403" s="93"/>
      <c r="BH1403" s="93"/>
      <c r="BI1403" s="93"/>
      <c r="BJ1403" s="93"/>
      <c r="BK1403" s="93"/>
      <c r="BL1403" s="93"/>
      <c r="BM1403" s="93"/>
      <c r="BN1403" s="93"/>
      <c r="BO1403" s="93"/>
      <c r="BP1403" s="93"/>
      <c r="BQ1403" s="93"/>
      <c r="BR1403" s="93"/>
      <c r="BS1403" s="93"/>
      <c r="BT1403" s="93"/>
      <c r="BU1403" s="93"/>
      <c r="BV1403" s="93"/>
      <c r="BW1403" s="93"/>
      <c r="BX1403" s="93"/>
      <c r="BY1403" s="93"/>
    </row>
    <row r="1404" spans="1:77" s="97" customFormat="1" x14ac:dyDescent="0.2">
      <c r="A1404" s="157"/>
      <c r="X1404" s="93"/>
      <c r="Y1404" s="93"/>
      <c r="Z1404" s="93"/>
      <c r="AA1404" s="93"/>
      <c r="AB1404" s="93"/>
      <c r="AC1404" s="93"/>
      <c r="AD1404" s="93"/>
      <c r="AE1404" s="93"/>
      <c r="AF1404" s="93"/>
      <c r="AG1404" s="93"/>
      <c r="AH1404" s="93"/>
      <c r="AI1404" s="93"/>
      <c r="AJ1404" s="93"/>
      <c r="AK1404" s="93"/>
      <c r="AL1404" s="93"/>
      <c r="AM1404" s="93"/>
      <c r="AN1404" s="93"/>
      <c r="AO1404" s="93"/>
      <c r="AP1404" s="93"/>
      <c r="AQ1404" s="93"/>
      <c r="AR1404" s="93"/>
      <c r="AS1404" s="93"/>
      <c r="AT1404" s="93"/>
      <c r="AU1404" s="93"/>
      <c r="AV1404" s="93"/>
      <c r="AW1404" s="93"/>
      <c r="AX1404" s="93"/>
      <c r="AY1404" s="93"/>
      <c r="AZ1404" s="93"/>
      <c r="BA1404" s="93"/>
      <c r="BB1404" s="93"/>
      <c r="BC1404" s="93"/>
      <c r="BD1404" s="93"/>
      <c r="BE1404" s="93"/>
      <c r="BF1404" s="93"/>
      <c r="BG1404" s="93"/>
      <c r="BH1404" s="93"/>
      <c r="BI1404" s="93"/>
      <c r="BJ1404" s="93"/>
      <c r="BK1404" s="93"/>
      <c r="BL1404" s="93"/>
      <c r="BM1404" s="93"/>
      <c r="BN1404" s="93"/>
      <c r="BO1404" s="93"/>
      <c r="BP1404" s="93"/>
      <c r="BQ1404" s="93"/>
      <c r="BR1404" s="93"/>
      <c r="BS1404" s="93"/>
      <c r="BT1404" s="93"/>
      <c r="BU1404" s="93"/>
      <c r="BV1404" s="93"/>
      <c r="BW1404" s="93"/>
      <c r="BX1404" s="93"/>
      <c r="BY1404" s="93"/>
    </row>
    <row r="1405" spans="1:77" s="97" customFormat="1" x14ac:dyDescent="0.2">
      <c r="A1405" s="157"/>
      <c r="X1405" s="93"/>
      <c r="Y1405" s="93"/>
      <c r="Z1405" s="93"/>
      <c r="AA1405" s="93"/>
      <c r="AB1405" s="93"/>
      <c r="AC1405" s="93"/>
      <c r="AD1405" s="93"/>
      <c r="AE1405" s="93"/>
      <c r="AF1405" s="93"/>
      <c r="AG1405" s="93"/>
      <c r="AH1405" s="93"/>
      <c r="AI1405" s="93"/>
      <c r="AJ1405" s="93"/>
      <c r="AK1405" s="93"/>
      <c r="AL1405" s="93"/>
      <c r="AM1405" s="93"/>
      <c r="AN1405" s="93"/>
      <c r="AO1405" s="93"/>
      <c r="AP1405" s="93"/>
      <c r="AQ1405" s="93"/>
      <c r="AR1405" s="93"/>
      <c r="AS1405" s="93"/>
      <c r="AT1405" s="93"/>
      <c r="AU1405" s="93"/>
      <c r="AV1405" s="93"/>
      <c r="AW1405" s="93"/>
      <c r="AX1405" s="93"/>
      <c r="AY1405" s="93"/>
      <c r="AZ1405" s="93"/>
      <c r="BA1405" s="93"/>
      <c r="BB1405" s="93"/>
      <c r="BC1405" s="93"/>
      <c r="BD1405" s="93"/>
      <c r="BE1405" s="93"/>
      <c r="BF1405" s="93"/>
      <c r="BG1405" s="93"/>
      <c r="BH1405" s="93"/>
      <c r="BI1405" s="93"/>
      <c r="BJ1405" s="93"/>
      <c r="BK1405" s="93"/>
      <c r="BL1405" s="93"/>
      <c r="BM1405" s="93"/>
      <c r="BN1405" s="93"/>
      <c r="BO1405" s="93"/>
      <c r="BP1405" s="93"/>
      <c r="BQ1405" s="93"/>
      <c r="BR1405" s="93"/>
      <c r="BS1405" s="93"/>
      <c r="BT1405" s="93"/>
      <c r="BU1405" s="93"/>
      <c r="BV1405" s="93"/>
      <c r="BW1405" s="93"/>
      <c r="BX1405" s="93"/>
      <c r="BY1405" s="93"/>
    </row>
    <row r="1406" spans="1:77" s="97" customFormat="1" x14ac:dyDescent="0.2">
      <c r="A1406" s="157"/>
      <c r="X1406" s="93"/>
      <c r="Y1406" s="93"/>
      <c r="Z1406" s="93"/>
      <c r="AA1406" s="93"/>
      <c r="AB1406" s="93"/>
      <c r="AC1406" s="93"/>
      <c r="AD1406" s="93"/>
      <c r="AE1406" s="93"/>
      <c r="AF1406" s="93"/>
      <c r="AG1406" s="93"/>
      <c r="AH1406" s="93"/>
      <c r="AI1406" s="93"/>
      <c r="AJ1406" s="93"/>
      <c r="AK1406" s="93"/>
      <c r="AL1406" s="93"/>
      <c r="AM1406" s="93"/>
      <c r="AN1406" s="93"/>
      <c r="AO1406" s="93"/>
      <c r="AP1406" s="93"/>
      <c r="AQ1406" s="93"/>
      <c r="AR1406" s="93"/>
      <c r="AS1406" s="93"/>
      <c r="AT1406" s="93"/>
      <c r="AU1406" s="93"/>
      <c r="AV1406" s="93"/>
      <c r="AW1406" s="93"/>
      <c r="AX1406" s="93"/>
      <c r="AY1406" s="93"/>
      <c r="AZ1406" s="93"/>
      <c r="BA1406" s="93"/>
      <c r="BB1406" s="93"/>
      <c r="BC1406" s="93"/>
      <c r="BD1406" s="93"/>
      <c r="BE1406" s="93"/>
      <c r="BF1406" s="93"/>
      <c r="BG1406" s="93"/>
      <c r="BH1406" s="93"/>
      <c r="BI1406" s="93"/>
      <c r="BJ1406" s="93"/>
      <c r="BK1406" s="93"/>
      <c r="BL1406" s="93"/>
      <c r="BM1406" s="93"/>
      <c r="BN1406" s="93"/>
      <c r="BO1406" s="93"/>
      <c r="BP1406" s="93"/>
      <c r="BQ1406" s="93"/>
      <c r="BR1406" s="93"/>
      <c r="BS1406" s="93"/>
      <c r="BT1406" s="93"/>
      <c r="BU1406" s="93"/>
      <c r="BV1406" s="93"/>
      <c r="BW1406" s="93"/>
      <c r="BX1406" s="93"/>
      <c r="BY1406" s="93"/>
    </row>
    <row r="1407" spans="1:77" s="97" customFormat="1" x14ac:dyDescent="0.2">
      <c r="A1407" s="157"/>
      <c r="X1407" s="93"/>
      <c r="Y1407" s="93"/>
      <c r="Z1407" s="93"/>
      <c r="AA1407" s="93"/>
      <c r="AB1407" s="93"/>
      <c r="AC1407" s="93"/>
      <c r="AD1407" s="93"/>
      <c r="AE1407" s="93"/>
      <c r="AF1407" s="93"/>
      <c r="AG1407" s="93"/>
      <c r="AH1407" s="93"/>
      <c r="AI1407" s="93"/>
      <c r="AJ1407" s="93"/>
      <c r="AK1407" s="93"/>
      <c r="AL1407" s="93"/>
      <c r="AM1407" s="93"/>
      <c r="AN1407" s="93"/>
      <c r="AO1407" s="93"/>
      <c r="AP1407" s="93"/>
      <c r="AQ1407" s="93"/>
      <c r="AR1407" s="93"/>
      <c r="AS1407" s="93"/>
      <c r="AT1407" s="93"/>
      <c r="AU1407" s="93"/>
      <c r="AV1407" s="93"/>
      <c r="AW1407" s="93"/>
      <c r="AX1407" s="93"/>
      <c r="AY1407" s="93"/>
      <c r="AZ1407" s="93"/>
      <c r="BA1407" s="93"/>
      <c r="BB1407" s="93"/>
      <c r="BC1407" s="93"/>
      <c r="BD1407" s="93"/>
      <c r="BE1407" s="93"/>
      <c r="BF1407" s="93"/>
      <c r="BG1407" s="93"/>
      <c r="BH1407" s="93"/>
      <c r="BI1407" s="93"/>
      <c r="BJ1407" s="93"/>
      <c r="BK1407" s="93"/>
      <c r="BL1407" s="93"/>
      <c r="BM1407" s="93"/>
      <c r="BN1407" s="93"/>
      <c r="BO1407" s="93"/>
      <c r="BP1407" s="93"/>
      <c r="BQ1407" s="93"/>
      <c r="BR1407" s="93"/>
      <c r="BS1407" s="93"/>
      <c r="BT1407" s="93"/>
      <c r="BU1407" s="93"/>
      <c r="BV1407" s="93"/>
      <c r="BW1407" s="93"/>
      <c r="BX1407" s="93"/>
      <c r="BY1407" s="93"/>
    </row>
    <row r="1408" spans="1:77" s="97" customFormat="1" x14ac:dyDescent="0.2">
      <c r="A1408" s="157"/>
      <c r="X1408" s="93"/>
      <c r="Y1408" s="93"/>
      <c r="Z1408" s="93"/>
      <c r="AA1408" s="93"/>
      <c r="AB1408" s="93"/>
      <c r="AC1408" s="93"/>
      <c r="AD1408" s="93"/>
      <c r="AE1408" s="93"/>
      <c r="AF1408" s="93"/>
      <c r="AG1408" s="93"/>
      <c r="AH1408" s="93"/>
      <c r="AI1408" s="93"/>
      <c r="AJ1408" s="93"/>
      <c r="AK1408" s="93"/>
      <c r="AL1408" s="93"/>
      <c r="AM1408" s="93"/>
      <c r="AN1408" s="93"/>
      <c r="AO1408" s="93"/>
      <c r="AP1408" s="93"/>
      <c r="AQ1408" s="93"/>
      <c r="AR1408" s="93"/>
      <c r="AS1408" s="93"/>
      <c r="AT1408" s="93"/>
      <c r="AU1408" s="93"/>
      <c r="AV1408" s="93"/>
      <c r="AW1408" s="93"/>
      <c r="AX1408" s="93"/>
      <c r="AY1408" s="93"/>
      <c r="AZ1408" s="93"/>
      <c r="BA1408" s="93"/>
      <c r="BB1408" s="93"/>
      <c r="BC1408" s="93"/>
      <c r="BD1408" s="93"/>
      <c r="BE1408" s="93"/>
      <c r="BF1408" s="93"/>
      <c r="BG1408" s="93"/>
      <c r="BH1408" s="93"/>
      <c r="BI1408" s="93"/>
      <c r="BJ1408" s="93"/>
      <c r="BK1408" s="93"/>
      <c r="BL1408" s="93"/>
      <c r="BM1408" s="93"/>
      <c r="BN1408" s="93"/>
      <c r="BO1408" s="93"/>
      <c r="BP1408" s="93"/>
      <c r="BQ1408" s="93"/>
      <c r="BR1408" s="93"/>
      <c r="BS1408" s="93"/>
      <c r="BT1408" s="93"/>
      <c r="BU1408" s="93"/>
      <c r="BV1408" s="93"/>
      <c r="BW1408" s="93"/>
      <c r="BX1408" s="93"/>
      <c r="BY1408" s="93"/>
    </row>
    <row r="1409" spans="1:77" s="97" customFormat="1" x14ac:dyDescent="0.2">
      <c r="A1409" s="157"/>
      <c r="X1409" s="93"/>
      <c r="Y1409" s="93"/>
      <c r="Z1409" s="93"/>
      <c r="AA1409" s="93"/>
      <c r="AB1409" s="93"/>
      <c r="AC1409" s="93"/>
      <c r="AD1409" s="93"/>
      <c r="AE1409" s="93"/>
      <c r="AF1409" s="93"/>
      <c r="AG1409" s="93"/>
      <c r="AH1409" s="93"/>
      <c r="AI1409" s="93"/>
      <c r="AJ1409" s="93"/>
      <c r="AK1409" s="93"/>
      <c r="AL1409" s="93"/>
      <c r="AM1409" s="93"/>
      <c r="AN1409" s="93"/>
      <c r="AO1409" s="93"/>
      <c r="AP1409" s="93"/>
      <c r="AQ1409" s="93"/>
      <c r="AR1409" s="93"/>
      <c r="AS1409" s="93"/>
      <c r="AT1409" s="93"/>
      <c r="AU1409" s="93"/>
      <c r="AV1409" s="93"/>
      <c r="AW1409" s="93"/>
      <c r="AX1409" s="93"/>
      <c r="AY1409" s="93"/>
      <c r="AZ1409" s="93"/>
      <c r="BA1409" s="93"/>
      <c r="BB1409" s="93"/>
      <c r="BC1409" s="93"/>
      <c r="BD1409" s="93"/>
      <c r="BE1409" s="93"/>
      <c r="BF1409" s="93"/>
      <c r="BG1409" s="93"/>
      <c r="BH1409" s="93"/>
      <c r="BI1409" s="93"/>
      <c r="BJ1409" s="93"/>
      <c r="BK1409" s="93"/>
      <c r="BL1409" s="93"/>
      <c r="BM1409" s="93"/>
      <c r="BN1409" s="93"/>
      <c r="BO1409" s="93"/>
      <c r="BP1409" s="93"/>
      <c r="BQ1409" s="93"/>
      <c r="BR1409" s="93"/>
      <c r="BS1409" s="93"/>
      <c r="BT1409" s="93"/>
      <c r="BU1409" s="93"/>
      <c r="BV1409" s="93"/>
      <c r="BW1409" s="93"/>
      <c r="BX1409" s="93"/>
      <c r="BY1409" s="93"/>
    </row>
    <row r="1410" spans="1:77" s="97" customFormat="1" x14ac:dyDescent="0.2">
      <c r="A1410" s="157"/>
      <c r="X1410" s="93"/>
      <c r="Y1410" s="93"/>
      <c r="Z1410" s="93"/>
      <c r="AA1410" s="93"/>
      <c r="AB1410" s="93"/>
      <c r="AC1410" s="93"/>
      <c r="AD1410" s="93"/>
      <c r="AE1410" s="93"/>
      <c r="AF1410" s="93"/>
      <c r="AG1410" s="93"/>
      <c r="AH1410" s="93"/>
      <c r="AI1410" s="93"/>
      <c r="AJ1410" s="93"/>
      <c r="AK1410" s="93"/>
      <c r="AL1410" s="93"/>
      <c r="AM1410" s="93"/>
      <c r="AN1410" s="93"/>
      <c r="AO1410" s="93"/>
      <c r="AP1410" s="93"/>
      <c r="AQ1410" s="93"/>
      <c r="AR1410" s="93"/>
      <c r="AS1410" s="93"/>
      <c r="AT1410" s="93"/>
      <c r="AU1410" s="93"/>
      <c r="AV1410" s="93"/>
      <c r="AW1410" s="93"/>
      <c r="AX1410" s="93"/>
      <c r="AY1410" s="93"/>
      <c r="AZ1410" s="93"/>
      <c r="BA1410" s="93"/>
      <c r="BB1410" s="93"/>
      <c r="BC1410" s="93"/>
      <c r="BD1410" s="93"/>
      <c r="BE1410" s="93"/>
      <c r="BF1410" s="93"/>
      <c r="BG1410" s="93"/>
      <c r="BH1410" s="93"/>
      <c r="BI1410" s="93"/>
      <c r="BJ1410" s="93"/>
      <c r="BK1410" s="93"/>
      <c r="BL1410" s="93"/>
      <c r="BM1410" s="93"/>
      <c r="BN1410" s="93"/>
      <c r="BO1410" s="93"/>
      <c r="BP1410" s="93"/>
      <c r="BQ1410" s="93"/>
      <c r="BR1410" s="93"/>
      <c r="BS1410" s="93"/>
      <c r="BT1410" s="93"/>
      <c r="BU1410" s="93"/>
      <c r="BV1410" s="93"/>
      <c r="BW1410" s="93"/>
      <c r="BX1410" s="93"/>
      <c r="BY1410" s="93"/>
    </row>
    <row r="1411" spans="1:77" s="97" customFormat="1" x14ac:dyDescent="0.2">
      <c r="A1411" s="157"/>
      <c r="X1411" s="93"/>
      <c r="Y1411" s="93"/>
      <c r="Z1411" s="93"/>
      <c r="AA1411" s="93"/>
      <c r="AB1411" s="93"/>
      <c r="AC1411" s="93"/>
      <c r="AD1411" s="93"/>
      <c r="AE1411" s="93"/>
      <c r="AF1411" s="93"/>
      <c r="AG1411" s="93"/>
      <c r="AH1411" s="93"/>
      <c r="AI1411" s="93"/>
      <c r="AJ1411" s="93"/>
      <c r="AK1411" s="93"/>
      <c r="AL1411" s="93"/>
      <c r="AM1411" s="93"/>
      <c r="AN1411" s="93"/>
      <c r="AO1411" s="93"/>
      <c r="AP1411" s="93"/>
      <c r="AQ1411" s="93"/>
      <c r="AR1411" s="93"/>
      <c r="AS1411" s="93"/>
      <c r="AT1411" s="93"/>
      <c r="AU1411" s="93"/>
      <c r="AV1411" s="93"/>
      <c r="AW1411" s="93"/>
      <c r="AX1411" s="93"/>
      <c r="AY1411" s="93"/>
      <c r="AZ1411" s="93"/>
      <c r="BA1411" s="93"/>
      <c r="BB1411" s="93"/>
      <c r="BC1411" s="93"/>
      <c r="BD1411" s="93"/>
      <c r="BE1411" s="93"/>
      <c r="BF1411" s="93"/>
      <c r="BG1411" s="93"/>
      <c r="BH1411" s="93"/>
      <c r="BI1411" s="93"/>
      <c r="BJ1411" s="93"/>
      <c r="BK1411" s="93"/>
      <c r="BL1411" s="93"/>
      <c r="BM1411" s="93"/>
      <c r="BN1411" s="93"/>
      <c r="BO1411" s="93"/>
      <c r="BP1411" s="93"/>
      <c r="BQ1411" s="93"/>
      <c r="BR1411" s="93"/>
      <c r="BS1411" s="93"/>
      <c r="BT1411" s="93"/>
      <c r="BU1411" s="93"/>
      <c r="BV1411" s="93"/>
      <c r="BW1411" s="93"/>
      <c r="BX1411" s="93"/>
      <c r="BY1411" s="93"/>
    </row>
    <row r="1412" spans="1:77" s="97" customFormat="1" x14ac:dyDescent="0.2">
      <c r="A1412" s="157"/>
      <c r="X1412" s="93"/>
      <c r="Y1412" s="93"/>
      <c r="Z1412" s="93"/>
      <c r="AA1412" s="93"/>
      <c r="AB1412" s="93"/>
      <c r="AC1412" s="93"/>
      <c r="AD1412" s="93"/>
      <c r="AE1412" s="93"/>
      <c r="AF1412" s="93"/>
      <c r="AG1412" s="93"/>
      <c r="AH1412" s="93"/>
      <c r="AI1412" s="93"/>
      <c r="AJ1412" s="93"/>
      <c r="AK1412" s="93"/>
      <c r="AL1412" s="93"/>
      <c r="AM1412" s="93"/>
      <c r="AN1412" s="93"/>
      <c r="AO1412" s="93"/>
      <c r="AP1412" s="93"/>
      <c r="AQ1412" s="93"/>
      <c r="AR1412" s="93"/>
      <c r="AS1412" s="93"/>
      <c r="AT1412" s="93"/>
      <c r="AU1412" s="93"/>
      <c r="AV1412" s="93"/>
      <c r="AW1412" s="93"/>
      <c r="AX1412" s="93"/>
      <c r="AY1412" s="93"/>
      <c r="AZ1412" s="93"/>
      <c r="BA1412" s="93"/>
      <c r="BB1412" s="93"/>
      <c r="BC1412" s="93"/>
      <c r="BD1412" s="93"/>
      <c r="BE1412" s="93"/>
      <c r="BF1412" s="93"/>
      <c r="BG1412" s="93"/>
      <c r="BH1412" s="93"/>
      <c r="BI1412" s="93"/>
      <c r="BJ1412" s="93"/>
      <c r="BK1412" s="93"/>
      <c r="BL1412" s="93"/>
      <c r="BM1412" s="93"/>
      <c r="BN1412" s="93"/>
      <c r="BO1412" s="93"/>
      <c r="BP1412" s="93"/>
      <c r="BQ1412" s="93"/>
      <c r="BR1412" s="93"/>
      <c r="BS1412" s="93"/>
      <c r="BT1412" s="93"/>
      <c r="BU1412" s="93"/>
      <c r="BV1412" s="93"/>
      <c r="BW1412" s="93"/>
      <c r="BX1412" s="93"/>
      <c r="BY1412" s="93"/>
    </row>
    <row r="1413" spans="1:77" s="97" customFormat="1" x14ac:dyDescent="0.2">
      <c r="A1413" s="157"/>
      <c r="X1413" s="93"/>
      <c r="Y1413" s="93"/>
      <c r="Z1413" s="93"/>
      <c r="AA1413" s="93"/>
      <c r="AB1413" s="93"/>
      <c r="AC1413" s="93"/>
      <c r="AD1413" s="93"/>
      <c r="AE1413" s="93"/>
      <c r="AF1413" s="93"/>
      <c r="AG1413" s="93"/>
      <c r="AH1413" s="93"/>
      <c r="AI1413" s="93"/>
      <c r="AJ1413" s="93"/>
      <c r="AK1413" s="93"/>
      <c r="AL1413" s="93"/>
      <c r="AM1413" s="93"/>
      <c r="AN1413" s="93"/>
      <c r="AO1413" s="93"/>
      <c r="AP1413" s="93"/>
      <c r="AQ1413" s="93"/>
      <c r="AR1413" s="93"/>
      <c r="AS1413" s="93"/>
      <c r="AT1413" s="93"/>
      <c r="AU1413" s="93"/>
      <c r="AV1413" s="93"/>
      <c r="AW1413" s="93"/>
      <c r="AX1413" s="93"/>
      <c r="AY1413" s="93"/>
      <c r="AZ1413" s="93"/>
      <c r="BA1413" s="93"/>
      <c r="BB1413" s="93"/>
      <c r="BC1413" s="93"/>
      <c r="BD1413" s="93"/>
      <c r="BE1413" s="93"/>
      <c r="BF1413" s="93"/>
      <c r="BG1413" s="93"/>
      <c r="BH1413" s="93"/>
      <c r="BI1413" s="93"/>
      <c r="BJ1413" s="93"/>
      <c r="BK1413" s="93"/>
      <c r="BL1413" s="93"/>
      <c r="BM1413" s="93"/>
      <c r="BN1413" s="93"/>
      <c r="BO1413" s="93"/>
      <c r="BP1413" s="93"/>
      <c r="BQ1413" s="93"/>
      <c r="BR1413" s="93"/>
      <c r="BS1413" s="93"/>
      <c r="BT1413" s="93"/>
      <c r="BU1413" s="93"/>
      <c r="BV1413" s="93"/>
      <c r="BW1413" s="93"/>
      <c r="BX1413" s="93"/>
      <c r="BY1413" s="93"/>
    </row>
    <row r="1414" spans="1:77" s="97" customFormat="1" x14ac:dyDescent="0.2">
      <c r="A1414" s="157"/>
      <c r="X1414" s="93"/>
      <c r="Y1414" s="93"/>
      <c r="Z1414" s="93"/>
      <c r="AA1414" s="93"/>
      <c r="AB1414" s="93"/>
      <c r="AC1414" s="93"/>
      <c r="AD1414" s="93"/>
      <c r="AE1414" s="93"/>
      <c r="AF1414" s="93"/>
      <c r="AG1414" s="93"/>
      <c r="AH1414" s="93"/>
      <c r="AI1414" s="93"/>
      <c r="AJ1414" s="93"/>
      <c r="AK1414" s="93"/>
      <c r="AL1414" s="93"/>
      <c r="AM1414" s="93"/>
      <c r="AN1414" s="93"/>
      <c r="AO1414" s="93"/>
      <c r="AP1414" s="93"/>
      <c r="AQ1414" s="93"/>
      <c r="AR1414" s="93"/>
      <c r="AS1414" s="93"/>
      <c r="AT1414" s="93"/>
      <c r="AU1414" s="93"/>
      <c r="AV1414" s="93"/>
      <c r="AW1414" s="93"/>
      <c r="AX1414" s="93"/>
      <c r="AY1414" s="93"/>
      <c r="AZ1414" s="93"/>
      <c r="BA1414" s="93"/>
      <c r="BB1414" s="93"/>
      <c r="BC1414" s="93"/>
      <c r="BD1414" s="93"/>
      <c r="BE1414" s="93"/>
      <c r="BF1414" s="93"/>
      <c r="BG1414" s="93"/>
      <c r="BH1414" s="93"/>
      <c r="BI1414" s="93"/>
      <c r="BJ1414" s="93"/>
      <c r="BK1414" s="93"/>
      <c r="BL1414" s="93"/>
      <c r="BM1414" s="93"/>
      <c r="BN1414" s="93"/>
      <c r="BO1414" s="93"/>
      <c r="BP1414" s="93"/>
      <c r="BQ1414" s="93"/>
      <c r="BR1414" s="93"/>
      <c r="BS1414" s="93"/>
      <c r="BT1414" s="93"/>
      <c r="BU1414" s="93"/>
      <c r="BV1414" s="93"/>
      <c r="BW1414" s="93"/>
      <c r="BX1414" s="93"/>
      <c r="BY1414" s="93"/>
    </row>
    <row r="1415" spans="1:77" s="97" customFormat="1" x14ac:dyDescent="0.2">
      <c r="A1415" s="157"/>
      <c r="X1415" s="93"/>
      <c r="Y1415" s="93"/>
      <c r="Z1415" s="93"/>
      <c r="AA1415" s="93"/>
      <c r="AB1415" s="93"/>
      <c r="AC1415" s="93"/>
      <c r="AD1415" s="93"/>
      <c r="AE1415" s="93"/>
      <c r="AF1415" s="93"/>
      <c r="AG1415" s="93"/>
      <c r="AH1415" s="93"/>
      <c r="AI1415" s="93"/>
      <c r="AJ1415" s="93"/>
      <c r="AK1415" s="93"/>
      <c r="AL1415" s="93"/>
      <c r="AM1415" s="93"/>
      <c r="AN1415" s="93"/>
      <c r="AO1415" s="93"/>
      <c r="AP1415" s="93"/>
      <c r="AQ1415" s="93"/>
      <c r="AR1415" s="93"/>
      <c r="AS1415" s="93"/>
      <c r="AT1415" s="93"/>
      <c r="AU1415" s="93"/>
      <c r="AV1415" s="93"/>
      <c r="AW1415" s="93"/>
      <c r="AX1415" s="93"/>
      <c r="AY1415" s="93"/>
      <c r="AZ1415" s="93"/>
      <c r="BA1415" s="93"/>
      <c r="BB1415" s="93"/>
      <c r="BC1415" s="93"/>
      <c r="BD1415" s="93"/>
      <c r="BE1415" s="93"/>
      <c r="BF1415" s="93"/>
      <c r="BG1415" s="93"/>
      <c r="BH1415" s="93"/>
      <c r="BI1415" s="93"/>
      <c r="BJ1415" s="93"/>
      <c r="BK1415" s="93"/>
      <c r="BL1415" s="93"/>
      <c r="BM1415" s="93"/>
      <c r="BN1415" s="93"/>
      <c r="BO1415" s="93"/>
      <c r="BP1415" s="93"/>
      <c r="BQ1415" s="93"/>
      <c r="BR1415" s="93"/>
      <c r="BS1415" s="93"/>
      <c r="BT1415" s="93"/>
      <c r="BU1415" s="93"/>
      <c r="BV1415" s="93"/>
      <c r="BW1415" s="93"/>
      <c r="BX1415" s="93"/>
      <c r="BY1415" s="93"/>
    </row>
    <row r="1416" spans="1:77" s="97" customFormat="1" x14ac:dyDescent="0.2">
      <c r="A1416" s="157"/>
      <c r="X1416" s="93"/>
      <c r="Y1416" s="93"/>
      <c r="Z1416" s="93"/>
      <c r="AA1416" s="93"/>
      <c r="AB1416" s="93"/>
      <c r="AC1416" s="93"/>
      <c r="AD1416" s="93"/>
      <c r="AE1416" s="93"/>
      <c r="AF1416" s="93"/>
      <c r="AG1416" s="93"/>
      <c r="AH1416" s="93"/>
      <c r="AI1416" s="93"/>
      <c r="AJ1416" s="93"/>
      <c r="AK1416" s="93"/>
      <c r="AL1416" s="93"/>
      <c r="AM1416" s="93"/>
      <c r="AN1416" s="93"/>
      <c r="AO1416" s="93"/>
      <c r="AP1416" s="93"/>
      <c r="AQ1416" s="93"/>
      <c r="AR1416" s="93"/>
      <c r="AS1416" s="93"/>
      <c r="AT1416" s="93"/>
      <c r="AU1416" s="93"/>
      <c r="AV1416" s="93"/>
      <c r="AW1416" s="93"/>
      <c r="AX1416" s="93"/>
      <c r="AY1416" s="93"/>
      <c r="AZ1416" s="93"/>
      <c r="BA1416" s="93"/>
      <c r="BB1416" s="93"/>
      <c r="BC1416" s="93"/>
      <c r="BD1416" s="93"/>
      <c r="BE1416" s="93"/>
      <c r="BF1416" s="93"/>
      <c r="BG1416" s="93"/>
      <c r="BH1416" s="93"/>
      <c r="BI1416" s="93"/>
      <c r="BJ1416" s="93"/>
      <c r="BK1416" s="93"/>
      <c r="BL1416" s="93"/>
      <c r="BM1416" s="93"/>
      <c r="BN1416" s="93"/>
      <c r="BO1416" s="93"/>
      <c r="BP1416" s="93"/>
      <c r="BQ1416" s="93"/>
      <c r="BR1416" s="93"/>
      <c r="BS1416" s="93"/>
      <c r="BT1416" s="93"/>
      <c r="BU1416" s="93"/>
      <c r="BV1416" s="93"/>
      <c r="BW1416" s="93"/>
      <c r="BX1416" s="93"/>
      <c r="BY1416" s="93"/>
    </row>
    <row r="1417" spans="1:77" s="97" customFormat="1" x14ac:dyDescent="0.2">
      <c r="A1417" s="157"/>
      <c r="X1417" s="93"/>
      <c r="Y1417" s="93"/>
      <c r="Z1417" s="93"/>
      <c r="AA1417" s="93"/>
      <c r="AB1417" s="93"/>
      <c r="AC1417" s="93"/>
      <c r="AD1417" s="93"/>
      <c r="AE1417" s="93"/>
      <c r="AF1417" s="93"/>
      <c r="AG1417" s="93"/>
      <c r="AH1417" s="93"/>
      <c r="AI1417" s="93"/>
      <c r="AJ1417" s="93"/>
      <c r="AK1417" s="93"/>
      <c r="AL1417" s="93"/>
      <c r="AM1417" s="93"/>
      <c r="AN1417" s="93"/>
      <c r="AO1417" s="93"/>
      <c r="AP1417" s="93"/>
      <c r="AQ1417" s="93"/>
      <c r="AR1417" s="93"/>
      <c r="AS1417" s="93"/>
      <c r="AT1417" s="93"/>
      <c r="AU1417" s="93"/>
      <c r="AV1417" s="93"/>
      <c r="AW1417" s="93"/>
      <c r="AX1417" s="93"/>
      <c r="AY1417" s="93"/>
      <c r="AZ1417" s="93"/>
      <c r="BA1417" s="93"/>
      <c r="BB1417" s="93"/>
      <c r="BC1417" s="93"/>
      <c r="BD1417" s="93"/>
      <c r="BE1417" s="93"/>
      <c r="BF1417" s="93"/>
      <c r="BG1417" s="93"/>
      <c r="BH1417" s="93"/>
      <c r="BI1417" s="93"/>
      <c r="BJ1417" s="93"/>
      <c r="BK1417" s="93"/>
      <c r="BL1417" s="93"/>
      <c r="BM1417" s="93"/>
      <c r="BN1417" s="93"/>
      <c r="BO1417" s="93"/>
      <c r="BP1417" s="93"/>
      <c r="BQ1417" s="93"/>
      <c r="BR1417" s="93"/>
      <c r="BS1417" s="93"/>
      <c r="BT1417" s="93"/>
      <c r="BU1417" s="93"/>
      <c r="BV1417" s="93"/>
      <c r="BW1417" s="93"/>
      <c r="BX1417" s="93"/>
      <c r="BY1417" s="93"/>
    </row>
    <row r="1418" spans="1:77" s="97" customFormat="1" x14ac:dyDescent="0.2">
      <c r="A1418" s="157"/>
      <c r="X1418" s="93"/>
      <c r="Y1418" s="93"/>
      <c r="Z1418" s="93"/>
      <c r="AA1418" s="93"/>
      <c r="AB1418" s="93"/>
      <c r="AC1418" s="93"/>
      <c r="AD1418" s="93"/>
      <c r="AE1418" s="93"/>
      <c r="AF1418" s="93"/>
      <c r="AG1418" s="93"/>
      <c r="AH1418" s="93"/>
      <c r="AI1418" s="93"/>
      <c r="AJ1418" s="93"/>
      <c r="AK1418" s="93"/>
      <c r="AL1418" s="93"/>
      <c r="AM1418" s="93"/>
      <c r="AN1418" s="93"/>
      <c r="AO1418" s="93"/>
      <c r="AP1418" s="93"/>
      <c r="AQ1418" s="93"/>
      <c r="AR1418" s="93"/>
      <c r="AS1418" s="93"/>
      <c r="AT1418" s="93"/>
      <c r="AU1418" s="93"/>
      <c r="AV1418" s="93"/>
      <c r="AW1418" s="93"/>
      <c r="AX1418" s="93"/>
      <c r="AY1418" s="93"/>
      <c r="AZ1418" s="93"/>
      <c r="BA1418" s="93"/>
      <c r="BB1418" s="93"/>
      <c r="BC1418" s="93"/>
      <c r="BD1418" s="93"/>
      <c r="BE1418" s="93"/>
      <c r="BF1418" s="93"/>
      <c r="BG1418" s="93"/>
      <c r="BH1418" s="93"/>
      <c r="BI1418" s="93"/>
      <c r="BJ1418" s="93"/>
      <c r="BK1418" s="93"/>
      <c r="BL1418" s="93"/>
      <c r="BM1418" s="93"/>
      <c r="BN1418" s="93"/>
      <c r="BO1418" s="93"/>
      <c r="BP1418" s="93"/>
      <c r="BQ1418" s="93"/>
      <c r="BR1418" s="93"/>
      <c r="BS1418" s="93"/>
      <c r="BT1418" s="93"/>
      <c r="BU1418" s="93"/>
      <c r="BV1418" s="93"/>
      <c r="BW1418" s="93"/>
      <c r="BX1418" s="93"/>
      <c r="BY1418" s="93"/>
    </row>
    <row r="1419" spans="1:77" s="97" customFormat="1" x14ac:dyDescent="0.2">
      <c r="A1419" s="157"/>
      <c r="X1419" s="93"/>
      <c r="Y1419" s="93"/>
      <c r="Z1419" s="93"/>
      <c r="AA1419" s="93"/>
      <c r="AB1419" s="93"/>
      <c r="AC1419" s="93"/>
      <c r="AD1419" s="93"/>
      <c r="AE1419" s="93"/>
      <c r="AF1419" s="93"/>
      <c r="AG1419" s="93"/>
      <c r="AH1419" s="93"/>
      <c r="AI1419" s="93"/>
      <c r="AJ1419" s="93"/>
      <c r="AK1419" s="93"/>
      <c r="AL1419" s="93"/>
      <c r="AM1419" s="93"/>
      <c r="AN1419" s="93"/>
      <c r="AO1419" s="93"/>
      <c r="AP1419" s="93"/>
      <c r="AQ1419" s="93"/>
      <c r="AR1419" s="93"/>
      <c r="AS1419" s="93"/>
      <c r="AT1419" s="93"/>
      <c r="AU1419" s="93"/>
      <c r="AV1419" s="93"/>
      <c r="AW1419" s="93"/>
      <c r="AX1419" s="93"/>
      <c r="AY1419" s="93"/>
      <c r="AZ1419" s="93"/>
      <c r="BA1419" s="93"/>
      <c r="BB1419" s="93"/>
      <c r="BC1419" s="93"/>
      <c r="BD1419" s="93"/>
      <c r="BE1419" s="93"/>
      <c r="BF1419" s="93"/>
      <c r="BG1419" s="93"/>
      <c r="BH1419" s="93"/>
      <c r="BI1419" s="93"/>
      <c r="BJ1419" s="93"/>
      <c r="BK1419" s="93"/>
      <c r="BL1419" s="93"/>
      <c r="BM1419" s="93"/>
      <c r="BN1419" s="93"/>
      <c r="BO1419" s="93"/>
      <c r="BP1419" s="93"/>
      <c r="BQ1419" s="93"/>
      <c r="BR1419" s="93"/>
      <c r="BS1419" s="93"/>
      <c r="BT1419" s="93"/>
      <c r="BU1419" s="93"/>
      <c r="BV1419" s="93"/>
      <c r="BW1419" s="93"/>
      <c r="BX1419" s="93"/>
      <c r="BY1419" s="93"/>
    </row>
    <row r="1420" spans="1:77" s="97" customFormat="1" x14ac:dyDescent="0.2">
      <c r="A1420" s="157"/>
      <c r="X1420" s="93"/>
      <c r="Y1420" s="93"/>
      <c r="Z1420" s="93"/>
      <c r="AA1420" s="93"/>
      <c r="AB1420" s="93"/>
      <c r="AC1420" s="93"/>
      <c r="AD1420" s="93"/>
      <c r="AE1420" s="93"/>
      <c r="AF1420" s="93"/>
      <c r="AG1420" s="93"/>
      <c r="AH1420" s="93"/>
      <c r="AI1420" s="93"/>
      <c r="AJ1420" s="93"/>
      <c r="AK1420" s="93"/>
      <c r="AL1420" s="93"/>
      <c r="AM1420" s="93"/>
      <c r="AN1420" s="93"/>
      <c r="AO1420" s="93"/>
      <c r="AP1420" s="93"/>
      <c r="AQ1420" s="93"/>
      <c r="AR1420" s="93"/>
      <c r="AS1420" s="93"/>
      <c r="AT1420" s="93"/>
      <c r="AU1420" s="93"/>
      <c r="AV1420" s="93"/>
      <c r="AW1420" s="93"/>
      <c r="AX1420" s="93"/>
      <c r="AY1420" s="93"/>
      <c r="AZ1420" s="93"/>
      <c r="BA1420" s="93"/>
      <c r="BB1420" s="93"/>
      <c r="BC1420" s="93"/>
      <c r="BD1420" s="93"/>
      <c r="BE1420" s="93"/>
      <c r="BF1420" s="93"/>
      <c r="BG1420" s="93"/>
      <c r="BH1420" s="93"/>
      <c r="BI1420" s="93"/>
      <c r="BJ1420" s="93"/>
      <c r="BK1420" s="93"/>
      <c r="BL1420" s="93"/>
      <c r="BM1420" s="93"/>
      <c r="BN1420" s="93"/>
      <c r="BO1420" s="93"/>
      <c r="BP1420" s="93"/>
      <c r="BQ1420" s="93"/>
      <c r="BR1420" s="93"/>
      <c r="BS1420" s="93"/>
      <c r="BT1420" s="93"/>
      <c r="BU1420" s="93"/>
      <c r="BV1420" s="93"/>
      <c r="BW1420" s="93"/>
      <c r="BX1420" s="93"/>
      <c r="BY1420" s="93"/>
    </row>
    <row r="1421" spans="1:77" s="97" customFormat="1" x14ac:dyDescent="0.2">
      <c r="A1421" s="157"/>
      <c r="X1421" s="93"/>
      <c r="Y1421" s="93"/>
      <c r="Z1421" s="93"/>
      <c r="AA1421" s="93"/>
      <c r="AB1421" s="93"/>
      <c r="AC1421" s="93"/>
      <c r="AD1421" s="93"/>
      <c r="AE1421" s="93"/>
      <c r="AF1421" s="93"/>
      <c r="AG1421" s="93"/>
      <c r="AH1421" s="93"/>
      <c r="AI1421" s="93"/>
      <c r="AJ1421" s="93"/>
      <c r="AK1421" s="93"/>
      <c r="AL1421" s="93"/>
      <c r="AM1421" s="93"/>
      <c r="AN1421" s="93"/>
      <c r="AO1421" s="93"/>
      <c r="AP1421" s="93"/>
      <c r="AQ1421" s="93"/>
      <c r="AR1421" s="93"/>
      <c r="AS1421" s="93"/>
      <c r="AT1421" s="93"/>
      <c r="AU1421" s="93"/>
      <c r="AV1421" s="93"/>
      <c r="AW1421" s="93"/>
      <c r="AX1421" s="93"/>
      <c r="AY1421" s="93"/>
      <c r="AZ1421" s="93"/>
      <c r="BA1421" s="93"/>
      <c r="BB1421" s="93"/>
      <c r="BC1421" s="93"/>
      <c r="BD1421" s="93"/>
      <c r="BE1421" s="93"/>
      <c r="BF1421" s="93"/>
      <c r="BG1421" s="93"/>
      <c r="BH1421" s="93"/>
      <c r="BI1421" s="93"/>
      <c r="BJ1421" s="93"/>
      <c r="BK1421" s="93"/>
      <c r="BL1421" s="93"/>
      <c r="BM1421" s="93"/>
      <c r="BN1421" s="93"/>
      <c r="BO1421" s="93"/>
      <c r="BP1421" s="93"/>
      <c r="BQ1421" s="93"/>
      <c r="BR1421" s="93"/>
      <c r="BS1421" s="93"/>
      <c r="BT1421" s="93"/>
      <c r="BU1421" s="93"/>
      <c r="BV1421" s="93"/>
      <c r="BW1421" s="93"/>
      <c r="BX1421" s="93"/>
      <c r="BY1421" s="93"/>
    </row>
    <row r="1422" spans="1:77" s="97" customFormat="1" x14ac:dyDescent="0.2">
      <c r="A1422" s="157"/>
      <c r="X1422" s="93"/>
      <c r="Y1422" s="93"/>
      <c r="Z1422" s="93"/>
      <c r="AA1422" s="93"/>
      <c r="AB1422" s="93"/>
      <c r="AC1422" s="93"/>
      <c r="AD1422" s="93"/>
      <c r="AE1422" s="93"/>
      <c r="AF1422" s="93"/>
      <c r="AG1422" s="93"/>
      <c r="AH1422" s="93"/>
      <c r="AI1422" s="93"/>
      <c r="AJ1422" s="93"/>
      <c r="AK1422" s="93"/>
      <c r="AL1422" s="93"/>
      <c r="AM1422" s="93"/>
      <c r="AN1422" s="93"/>
      <c r="AO1422" s="93"/>
      <c r="AP1422" s="93"/>
      <c r="AQ1422" s="93"/>
      <c r="AR1422" s="93"/>
      <c r="AS1422" s="93"/>
      <c r="AT1422" s="93"/>
      <c r="AU1422" s="93"/>
      <c r="AV1422" s="93"/>
      <c r="AW1422" s="93"/>
      <c r="AX1422" s="93"/>
      <c r="AY1422" s="93"/>
      <c r="AZ1422" s="93"/>
      <c r="BA1422" s="93"/>
      <c r="BB1422" s="93"/>
      <c r="BC1422" s="93"/>
      <c r="BD1422" s="93"/>
      <c r="BE1422" s="93"/>
      <c r="BF1422" s="93"/>
      <c r="BG1422" s="93"/>
      <c r="BH1422" s="93"/>
      <c r="BI1422" s="93"/>
      <c r="BJ1422" s="93"/>
      <c r="BK1422" s="93"/>
      <c r="BL1422" s="93"/>
      <c r="BM1422" s="93"/>
      <c r="BN1422" s="93"/>
      <c r="BO1422" s="93"/>
      <c r="BP1422" s="93"/>
      <c r="BQ1422" s="93"/>
      <c r="BR1422" s="93"/>
      <c r="BS1422" s="93"/>
      <c r="BT1422" s="93"/>
      <c r="BU1422" s="93"/>
      <c r="BV1422" s="93"/>
      <c r="BW1422" s="93"/>
      <c r="BX1422" s="93"/>
      <c r="BY1422" s="93"/>
    </row>
    <row r="1423" spans="1:77" s="97" customFormat="1" x14ac:dyDescent="0.2">
      <c r="A1423" s="157"/>
      <c r="X1423" s="93"/>
      <c r="Y1423" s="93"/>
      <c r="Z1423" s="93"/>
      <c r="AA1423" s="93"/>
      <c r="AB1423" s="93"/>
      <c r="AC1423" s="93"/>
      <c r="AD1423" s="93"/>
      <c r="AE1423" s="93"/>
      <c r="AF1423" s="93"/>
      <c r="AG1423" s="93"/>
      <c r="AH1423" s="93"/>
      <c r="AI1423" s="93"/>
      <c r="AJ1423" s="93"/>
      <c r="AK1423" s="93"/>
      <c r="AL1423" s="93"/>
      <c r="AM1423" s="93"/>
      <c r="AN1423" s="93"/>
      <c r="AO1423" s="93"/>
      <c r="AP1423" s="93"/>
      <c r="AQ1423" s="93"/>
      <c r="AR1423" s="93"/>
      <c r="AS1423" s="93"/>
      <c r="AT1423" s="93"/>
      <c r="AU1423" s="93"/>
      <c r="AV1423" s="93"/>
      <c r="AW1423" s="93"/>
      <c r="AX1423" s="93"/>
      <c r="AY1423" s="93"/>
      <c r="AZ1423" s="93"/>
      <c r="BA1423" s="93"/>
      <c r="BB1423" s="93"/>
      <c r="BC1423" s="93"/>
      <c r="BD1423" s="93"/>
      <c r="BE1423" s="93"/>
      <c r="BF1423" s="93"/>
      <c r="BG1423" s="93"/>
      <c r="BH1423" s="93"/>
      <c r="BI1423" s="93"/>
      <c r="BJ1423" s="93"/>
      <c r="BK1423" s="93"/>
      <c r="BL1423" s="93"/>
      <c r="BM1423" s="93"/>
      <c r="BN1423" s="93"/>
      <c r="BO1423" s="93"/>
      <c r="BP1423" s="93"/>
      <c r="BQ1423" s="93"/>
      <c r="BR1423" s="93"/>
      <c r="BS1423" s="93"/>
      <c r="BT1423" s="93"/>
      <c r="BU1423" s="93"/>
      <c r="BV1423" s="93"/>
      <c r="BW1423" s="93"/>
      <c r="BX1423" s="93"/>
      <c r="BY1423" s="93"/>
    </row>
    <row r="1424" spans="1:77" s="97" customFormat="1" x14ac:dyDescent="0.2">
      <c r="A1424" s="157"/>
      <c r="X1424" s="93"/>
      <c r="Y1424" s="93"/>
      <c r="Z1424" s="93"/>
      <c r="AA1424" s="93"/>
      <c r="AB1424" s="93"/>
      <c r="AC1424" s="93"/>
      <c r="AD1424" s="93"/>
      <c r="AE1424" s="93"/>
      <c r="AF1424" s="93"/>
      <c r="AG1424" s="93"/>
      <c r="AH1424" s="93"/>
      <c r="AI1424" s="93"/>
      <c r="AJ1424" s="93"/>
      <c r="AK1424" s="93"/>
      <c r="AL1424" s="93"/>
      <c r="AM1424" s="93"/>
      <c r="AN1424" s="93"/>
      <c r="AO1424" s="93"/>
      <c r="AP1424" s="93"/>
      <c r="AQ1424" s="93"/>
      <c r="AR1424" s="93"/>
      <c r="AS1424" s="93"/>
      <c r="AT1424" s="93"/>
      <c r="AU1424" s="93"/>
      <c r="AV1424" s="93"/>
      <c r="AW1424" s="93"/>
      <c r="AX1424" s="93"/>
      <c r="AY1424" s="93"/>
      <c r="AZ1424" s="93"/>
      <c r="BA1424" s="93"/>
      <c r="BB1424" s="93"/>
      <c r="BC1424" s="93"/>
      <c r="BD1424" s="93"/>
      <c r="BE1424" s="93"/>
      <c r="BF1424" s="93"/>
      <c r="BG1424" s="93"/>
      <c r="BH1424" s="93"/>
      <c r="BI1424" s="93"/>
      <c r="BJ1424" s="93"/>
      <c r="BK1424" s="93"/>
      <c r="BL1424" s="93"/>
      <c r="BM1424" s="93"/>
      <c r="BN1424" s="93"/>
      <c r="BO1424" s="93"/>
      <c r="BP1424" s="93"/>
      <c r="BQ1424" s="93"/>
      <c r="BR1424" s="93"/>
      <c r="BS1424" s="93"/>
      <c r="BT1424" s="93"/>
      <c r="BU1424" s="93"/>
      <c r="BV1424" s="93"/>
      <c r="BW1424" s="93"/>
      <c r="BX1424" s="93"/>
      <c r="BY1424" s="93"/>
    </row>
    <row r="1425" spans="1:77" s="97" customFormat="1" x14ac:dyDescent="0.2">
      <c r="A1425" s="157"/>
      <c r="X1425" s="93"/>
      <c r="Y1425" s="93"/>
      <c r="Z1425" s="93"/>
      <c r="AA1425" s="93"/>
      <c r="AB1425" s="93"/>
      <c r="AC1425" s="93"/>
      <c r="AD1425" s="93"/>
      <c r="AE1425" s="93"/>
      <c r="AF1425" s="93"/>
      <c r="AG1425" s="93"/>
      <c r="AH1425" s="93"/>
      <c r="AI1425" s="93"/>
      <c r="AJ1425" s="93"/>
      <c r="AK1425" s="93"/>
      <c r="AL1425" s="93"/>
      <c r="AM1425" s="93"/>
      <c r="AN1425" s="93"/>
      <c r="AO1425" s="93"/>
      <c r="AP1425" s="93"/>
      <c r="AQ1425" s="93"/>
      <c r="AR1425" s="93"/>
      <c r="AS1425" s="93"/>
      <c r="AT1425" s="93"/>
      <c r="AU1425" s="93"/>
      <c r="AV1425" s="93"/>
      <c r="AW1425" s="93"/>
      <c r="AX1425" s="93"/>
      <c r="AY1425" s="93"/>
      <c r="AZ1425" s="93"/>
      <c r="BA1425" s="93"/>
      <c r="BB1425" s="93"/>
      <c r="BC1425" s="93"/>
      <c r="BD1425" s="93"/>
      <c r="BE1425" s="93"/>
      <c r="BF1425" s="93"/>
      <c r="BG1425" s="93"/>
      <c r="BH1425" s="93"/>
      <c r="BI1425" s="93"/>
      <c r="BJ1425" s="93"/>
      <c r="BK1425" s="93"/>
      <c r="BL1425" s="93"/>
      <c r="BM1425" s="93"/>
      <c r="BN1425" s="93"/>
      <c r="BO1425" s="93"/>
      <c r="BP1425" s="93"/>
      <c r="BQ1425" s="93"/>
      <c r="BR1425" s="93"/>
      <c r="BS1425" s="93"/>
      <c r="BT1425" s="93"/>
      <c r="BU1425" s="93"/>
      <c r="BV1425" s="93"/>
      <c r="BW1425" s="93"/>
      <c r="BX1425" s="93"/>
      <c r="BY1425" s="93"/>
    </row>
    <row r="1426" spans="1:77" s="97" customFormat="1" x14ac:dyDescent="0.2">
      <c r="A1426" s="157"/>
      <c r="X1426" s="93"/>
      <c r="Y1426" s="93"/>
      <c r="Z1426" s="93"/>
      <c r="AA1426" s="93"/>
      <c r="AB1426" s="93"/>
      <c r="AC1426" s="93"/>
      <c r="AD1426" s="93"/>
      <c r="AE1426" s="93"/>
      <c r="AF1426" s="93"/>
      <c r="AG1426" s="93"/>
      <c r="AH1426" s="93"/>
      <c r="AI1426" s="93"/>
      <c r="AJ1426" s="93"/>
      <c r="AK1426" s="93"/>
      <c r="AL1426" s="93"/>
      <c r="AM1426" s="93"/>
      <c r="AN1426" s="93"/>
      <c r="AO1426" s="93"/>
      <c r="AP1426" s="93"/>
      <c r="AQ1426" s="93"/>
      <c r="AR1426" s="93"/>
      <c r="AS1426" s="93"/>
      <c r="AT1426" s="93"/>
      <c r="AU1426" s="93"/>
      <c r="AV1426" s="93"/>
      <c r="AW1426" s="93"/>
      <c r="AX1426" s="93"/>
      <c r="AY1426" s="93"/>
      <c r="AZ1426" s="93"/>
      <c r="BA1426" s="93"/>
      <c r="BB1426" s="93"/>
      <c r="BC1426" s="93"/>
      <c r="BD1426" s="93"/>
      <c r="BE1426" s="93"/>
      <c r="BF1426" s="93"/>
      <c r="BG1426" s="93"/>
      <c r="BH1426" s="93"/>
      <c r="BI1426" s="93"/>
      <c r="BJ1426" s="93"/>
      <c r="BK1426" s="93"/>
      <c r="BL1426" s="93"/>
      <c r="BM1426" s="93"/>
      <c r="BN1426" s="93"/>
      <c r="BO1426" s="93"/>
      <c r="BP1426" s="93"/>
      <c r="BQ1426" s="93"/>
      <c r="BR1426" s="93"/>
      <c r="BS1426" s="93"/>
      <c r="BT1426" s="93"/>
      <c r="BU1426" s="93"/>
      <c r="BV1426" s="93"/>
      <c r="BW1426" s="93"/>
      <c r="BX1426" s="93"/>
      <c r="BY1426" s="93"/>
    </row>
    <row r="1427" spans="1:77" s="97" customFormat="1" x14ac:dyDescent="0.2">
      <c r="A1427" s="157"/>
      <c r="X1427" s="93"/>
      <c r="Y1427" s="93"/>
      <c r="Z1427" s="93"/>
      <c r="AA1427" s="93"/>
      <c r="AB1427" s="93"/>
      <c r="AC1427" s="93"/>
      <c r="AD1427" s="93"/>
      <c r="AE1427" s="93"/>
      <c r="AF1427" s="93"/>
      <c r="AG1427" s="93"/>
      <c r="AH1427" s="93"/>
      <c r="AI1427" s="93"/>
      <c r="AJ1427" s="93"/>
      <c r="AK1427" s="93"/>
      <c r="AL1427" s="93"/>
      <c r="AM1427" s="93"/>
      <c r="AN1427" s="93"/>
      <c r="AO1427" s="93"/>
      <c r="AP1427" s="93"/>
      <c r="AQ1427" s="93"/>
      <c r="AR1427" s="93"/>
      <c r="AS1427" s="93"/>
      <c r="AT1427" s="93"/>
      <c r="AU1427" s="93"/>
      <c r="AV1427" s="93"/>
      <c r="AW1427" s="93"/>
      <c r="AX1427" s="93"/>
      <c r="AY1427" s="93"/>
      <c r="AZ1427" s="93"/>
      <c r="BA1427" s="93"/>
      <c r="BB1427" s="93"/>
      <c r="BC1427" s="93"/>
      <c r="BD1427" s="93"/>
      <c r="BE1427" s="93"/>
      <c r="BF1427" s="93"/>
      <c r="BG1427" s="93"/>
      <c r="BH1427" s="93"/>
      <c r="BI1427" s="93"/>
      <c r="BJ1427" s="93"/>
      <c r="BK1427" s="93"/>
      <c r="BL1427" s="93"/>
      <c r="BM1427" s="93"/>
      <c r="BN1427" s="93"/>
      <c r="BO1427" s="93"/>
      <c r="BP1427" s="93"/>
      <c r="BQ1427" s="93"/>
      <c r="BR1427" s="93"/>
      <c r="BS1427" s="93"/>
      <c r="BT1427" s="93"/>
      <c r="BU1427" s="93"/>
      <c r="BV1427" s="93"/>
      <c r="BW1427" s="93"/>
      <c r="BX1427" s="93"/>
      <c r="BY1427" s="93"/>
    </row>
    <row r="1428" spans="1:77" s="97" customFormat="1" x14ac:dyDescent="0.2">
      <c r="A1428" s="157"/>
      <c r="X1428" s="93"/>
      <c r="Y1428" s="93"/>
      <c r="Z1428" s="93"/>
      <c r="AA1428" s="93"/>
      <c r="AB1428" s="93"/>
      <c r="AC1428" s="93"/>
      <c r="AD1428" s="93"/>
      <c r="AE1428" s="93"/>
      <c r="AF1428" s="93"/>
      <c r="AG1428" s="93"/>
      <c r="AH1428" s="93"/>
      <c r="AI1428" s="93"/>
      <c r="AJ1428" s="93"/>
      <c r="AK1428" s="93"/>
      <c r="AL1428" s="93"/>
      <c r="AM1428" s="93"/>
      <c r="AN1428" s="93"/>
      <c r="AO1428" s="93"/>
      <c r="AP1428" s="93"/>
      <c r="AQ1428" s="93"/>
      <c r="AR1428" s="93"/>
      <c r="AS1428" s="93"/>
      <c r="AT1428" s="93"/>
      <c r="AU1428" s="93"/>
      <c r="AV1428" s="93"/>
      <c r="AW1428" s="93"/>
      <c r="AX1428" s="93"/>
      <c r="AY1428" s="93"/>
      <c r="AZ1428" s="93"/>
      <c r="BA1428" s="93"/>
      <c r="BB1428" s="93"/>
      <c r="BC1428" s="93"/>
      <c r="BD1428" s="93"/>
      <c r="BE1428" s="93"/>
      <c r="BF1428" s="93"/>
      <c r="BG1428" s="93"/>
      <c r="BH1428" s="93"/>
      <c r="BI1428" s="93"/>
      <c r="BJ1428" s="93"/>
      <c r="BK1428" s="93"/>
      <c r="BL1428" s="93"/>
      <c r="BM1428" s="93"/>
      <c r="BN1428" s="93"/>
      <c r="BO1428" s="93"/>
      <c r="BP1428" s="93"/>
      <c r="BQ1428" s="93"/>
      <c r="BR1428" s="93"/>
      <c r="BS1428" s="93"/>
      <c r="BT1428" s="93"/>
      <c r="BU1428" s="93"/>
      <c r="BV1428" s="93"/>
      <c r="BW1428" s="93"/>
      <c r="BX1428" s="93"/>
      <c r="BY1428" s="93"/>
    </row>
    <row r="1429" spans="1:77" s="97" customFormat="1" x14ac:dyDescent="0.2">
      <c r="A1429" s="157"/>
      <c r="X1429" s="93"/>
      <c r="Y1429" s="93"/>
      <c r="Z1429" s="93"/>
      <c r="AA1429" s="93"/>
      <c r="AB1429" s="93"/>
      <c r="AC1429" s="93"/>
      <c r="AD1429" s="93"/>
      <c r="AE1429" s="93"/>
      <c r="AF1429" s="93"/>
      <c r="AG1429" s="93"/>
      <c r="AH1429" s="93"/>
      <c r="AI1429" s="93"/>
      <c r="AJ1429" s="93"/>
      <c r="AK1429" s="93"/>
      <c r="AL1429" s="93"/>
      <c r="AM1429" s="93"/>
      <c r="AN1429" s="93"/>
      <c r="AO1429" s="93"/>
      <c r="AP1429" s="93"/>
      <c r="AQ1429" s="93"/>
      <c r="AR1429" s="93"/>
      <c r="AS1429" s="93"/>
      <c r="AT1429" s="93"/>
      <c r="AU1429" s="93"/>
      <c r="AV1429" s="93"/>
      <c r="AW1429" s="93"/>
      <c r="AX1429" s="93"/>
      <c r="AY1429" s="93"/>
      <c r="AZ1429" s="93"/>
      <c r="BA1429" s="93"/>
      <c r="BB1429" s="93"/>
      <c r="BC1429" s="93"/>
      <c r="BD1429" s="93"/>
      <c r="BE1429" s="93"/>
      <c r="BF1429" s="93"/>
      <c r="BG1429" s="93"/>
      <c r="BH1429" s="93"/>
      <c r="BI1429" s="93"/>
      <c r="BJ1429" s="93"/>
      <c r="BK1429" s="93"/>
      <c r="BL1429" s="93"/>
      <c r="BM1429" s="93"/>
      <c r="BN1429" s="93"/>
      <c r="BO1429" s="93"/>
      <c r="BP1429" s="93"/>
      <c r="BQ1429" s="93"/>
      <c r="BR1429" s="93"/>
      <c r="BS1429" s="93"/>
      <c r="BT1429" s="93"/>
      <c r="BU1429" s="93"/>
      <c r="BV1429" s="93"/>
      <c r="BW1429" s="93"/>
      <c r="BX1429" s="93"/>
      <c r="BY1429" s="93"/>
    </row>
    <row r="1430" spans="1:77" s="97" customFormat="1" x14ac:dyDescent="0.2">
      <c r="A1430" s="157"/>
      <c r="X1430" s="93"/>
      <c r="Y1430" s="93"/>
      <c r="Z1430" s="93"/>
      <c r="AA1430" s="93"/>
      <c r="AB1430" s="93"/>
      <c r="AC1430" s="93"/>
      <c r="AD1430" s="93"/>
      <c r="AE1430" s="93"/>
      <c r="AF1430" s="93"/>
      <c r="AG1430" s="93"/>
      <c r="AH1430" s="93"/>
      <c r="AI1430" s="93"/>
      <c r="AJ1430" s="93"/>
      <c r="AK1430" s="93"/>
      <c r="AL1430" s="93"/>
      <c r="AM1430" s="93"/>
      <c r="AN1430" s="93"/>
      <c r="AO1430" s="93"/>
      <c r="AP1430" s="93"/>
      <c r="AQ1430" s="93"/>
      <c r="AR1430" s="93"/>
      <c r="AS1430" s="93"/>
      <c r="AT1430" s="93"/>
      <c r="AU1430" s="93"/>
      <c r="AV1430" s="93"/>
      <c r="AW1430" s="93"/>
      <c r="AX1430" s="93"/>
      <c r="AY1430" s="93"/>
      <c r="AZ1430" s="93"/>
      <c r="BA1430" s="93"/>
      <c r="BB1430" s="93"/>
      <c r="BC1430" s="93"/>
      <c r="BD1430" s="93"/>
      <c r="BE1430" s="93"/>
      <c r="BF1430" s="93"/>
      <c r="BG1430" s="93"/>
      <c r="BH1430" s="93"/>
      <c r="BI1430" s="93"/>
      <c r="BJ1430" s="93"/>
      <c r="BK1430" s="93"/>
      <c r="BL1430" s="93"/>
      <c r="BM1430" s="93"/>
      <c r="BN1430" s="93"/>
      <c r="BO1430" s="93"/>
      <c r="BP1430" s="93"/>
      <c r="BQ1430" s="93"/>
      <c r="BR1430" s="93"/>
      <c r="BS1430" s="93"/>
      <c r="BT1430" s="93"/>
      <c r="BU1430" s="93"/>
      <c r="BV1430" s="93"/>
      <c r="BW1430" s="93"/>
      <c r="BX1430" s="93"/>
      <c r="BY1430" s="93"/>
    </row>
    <row r="1431" spans="1:77" s="97" customFormat="1" x14ac:dyDescent="0.2">
      <c r="A1431" s="157"/>
      <c r="X1431" s="93"/>
      <c r="Y1431" s="93"/>
      <c r="Z1431" s="93"/>
      <c r="AA1431" s="93"/>
      <c r="AB1431" s="93"/>
      <c r="AC1431" s="93"/>
      <c r="AD1431" s="93"/>
      <c r="AE1431" s="93"/>
      <c r="AF1431" s="93"/>
      <c r="AG1431" s="93"/>
      <c r="AH1431" s="93"/>
      <c r="AI1431" s="93"/>
      <c r="AJ1431" s="93"/>
      <c r="AK1431" s="93"/>
      <c r="AL1431" s="93"/>
      <c r="AM1431" s="93"/>
      <c r="AN1431" s="93"/>
      <c r="AO1431" s="93"/>
      <c r="AP1431" s="93"/>
      <c r="AQ1431" s="93"/>
      <c r="AR1431" s="93"/>
      <c r="AS1431" s="93"/>
      <c r="AT1431" s="93"/>
      <c r="AU1431" s="93"/>
      <c r="AV1431" s="93"/>
      <c r="AW1431" s="93"/>
      <c r="AX1431" s="93"/>
      <c r="AY1431" s="93"/>
      <c r="AZ1431" s="93"/>
      <c r="BA1431" s="93"/>
      <c r="BB1431" s="93"/>
      <c r="BC1431" s="93"/>
      <c r="BD1431" s="93"/>
      <c r="BE1431" s="93"/>
      <c r="BF1431" s="93"/>
      <c r="BG1431" s="93"/>
      <c r="BH1431" s="93"/>
      <c r="BI1431" s="93"/>
      <c r="BJ1431" s="93"/>
      <c r="BK1431" s="93"/>
      <c r="BL1431" s="93"/>
      <c r="BM1431" s="93"/>
      <c r="BN1431" s="93"/>
      <c r="BO1431" s="93"/>
      <c r="BP1431" s="93"/>
      <c r="BQ1431" s="93"/>
      <c r="BR1431" s="93"/>
      <c r="BS1431" s="93"/>
      <c r="BT1431" s="93"/>
      <c r="BU1431" s="93"/>
      <c r="BV1431" s="93"/>
      <c r="BW1431" s="93"/>
      <c r="BX1431" s="93"/>
      <c r="BY1431" s="93"/>
    </row>
    <row r="1432" spans="1:77" s="97" customFormat="1" x14ac:dyDescent="0.2">
      <c r="A1432" s="157"/>
      <c r="X1432" s="93"/>
      <c r="Y1432" s="93"/>
      <c r="Z1432" s="93"/>
      <c r="AA1432" s="93"/>
      <c r="AB1432" s="93"/>
      <c r="AC1432" s="93"/>
      <c r="AD1432" s="93"/>
      <c r="AE1432" s="93"/>
      <c r="AF1432" s="93"/>
      <c r="AG1432" s="93"/>
      <c r="AH1432" s="93"/>
      <c r="AI1432" s="93"/>
      <c r="AJ1432" s="93"/>
      <c r="AK1432" s="93"/>
      <c r="AL1432" s="93"/>
      <c r="AM1432" s="93"/>
      <c r="AN1432" s="93"/>
      <c r="AO1432" s="93"/>
      <c r="AP1432" s="93"/>
      <c r="AQ1432" s="93"/>
      <c r="AR1432" s="93"/>
      <c r="AS1432" s="93"/>
      <c r="AT1432" s="93"/>
      <c r="AU1432" s="93"/>
      <c r="AV1432" s="93"/>
      <c r="AW1432" s="93"/>
      <c r="AX1432" s="93"/>
      <c r="AY1432" s="93"/>
      <c r="AZ1432" s="93"/>
      <c r="BA1432" s="93"/>
      <c r="BB1432" s="93"/>
      <c r="BC1432" s="93"/>
      <c r="BD1432" s="93"/>
      <c r="BE1432" s="93"/>
      <c r="BF1432" s="93"/>
      <c r="BG1432" s="93"/>
      <c r="BH1432" s="93"/>
      <c r="BI1432" s="93"/>
      <c r="BJ1432" s="93"/>
      <c r="BK1432" s="93"/>
      <c r="BL1432" s="93"/>
      <c r="BM1432" s="93"/>
      <c r="BN1432" s="93"/>
      <c r="BO1432" s="93"/>
      <c r="BP1432" s="93"/>
      <c r="BQ1432" s="93"/>
      <c r="BR1432" s="93"/>
      <c r="BS1432" s="93"/>
      <c r="BT1432" s="93"/>
      <c r="BU1432" s="93"/>
      <c r="BV1432" s="93"/>
      <c r="BW1432" s="93"/>
      <c r="BX1432" s="93"/>
      <c r="BY1432" s="93"/>
    </row>
    <row r="1433" spans="1:77" s="97" customFormat="1" x14ac:dyDescent="0.2">
      <c r="A1433" s="157"/>
      <c r="X1433" s="93"/>
      <c r="Y1433" s="93"/>
      <c r="Z1433" s="93"/>
      <c r="AA1433" s="93"/>
      <c r="AB1433" s="93"/>
      <c r="AC1433" s="93"/>
      <c r="AD1433" s="93"/>
      <c r="AE1433" s="93"/>
      <c r="AF1433" s="93"/>
      <c r="AG1433" s="93"/>
      <c r="AH1433" s="93"/>
      <c r="AI1433" s="93"/>
      <c r="AJ1433" s="93"/>
      <c r="AK1433" s="93"/>
      <c r="AL1433" s="93"/>
      <c r="AM1433" s="93"/>
      <c r="AN1433" s="93"/>
      <c r="AO1433" s="93"/>
      <c r="AP1433" s="93"/>
      <c r="AQ1433" s="93"/>
      <c r="AR1433" s="93"/>
      <c r="AS1433" s="93"/>
      <c r="AT1433" s="93"/>
      <c r="AU1433" s="93"/>
      <c r="AV1433" s="93"/>
      <c r="AW1433" s="93"/>
      <c r="AX1433" s="93"/>
      <c r="AY1433" s="93"/>
      <c r="AZ1433" s="93"/>
      <c r="BA1433" s="93"/>
      <c r="BB1433" s="93"/>
      <c r="BC1433" s="93"/>
      <c r="BD1433" s="93"/>
      <c r="BE1433" s="93"/>
      <c r="BF1433" s="93"/>
      <c r="BG1433" s="93"/>
      <c r="BH1433" s="93"/>
      <c r="BI1433" s="93"/>
      <c r="BJ1433" s="93"/>
      <c r="BK1433" s="93"/>
      <c r="BL1433" s="93"/>
      <c r="BM1433" s="93"/>
      <c r="BN1433" s="93"/>
      <c r="BO1433" s="93"/>
      <c r="BP1433" s="93"/>
      <c r="BQ1433" s="93"/>
      <c r="BR1433" s="93"/>
      <c r="BS1433" s="93"/>
      <c r="BT1433" s="93"/>
      <c r="BU1433" s="93"/>
      <c r="BV1433" s="93"/>
      <c r="BW1433" s="93"/>
      <c r="BX1433" s="93"/>
      <c r="BY1433" s="93"/>
    </row>
    <row r="1434" spans="1:77" s="97" customFormat="1" x14ac:dyDescent="0.2">
      <c r="A1434" s="157"/>
      <c r="X1434" s="93"/>
      <c r="Y1434" s="93"/>
      <c r="Z1434" s="93"/>
      <c r="AA1434" s="93"/>
      <c r="AB1434" s="93"/>
      <c r="AC1434" s="93"/>
      <c r="AD1434" s="93"/>
      <c r="AE1434" s="93"/>
      <c r="AF1434" s="93"/>
      <c r="AG1434" s="93"/>
      <c r="AH1434" s="93"/>
      <c r="AI1434" s="93"/>
      <c r="AJ1434" s="93"/>
      <c r="AK1434" s="93"/>
      <c r="AL1434" s="93"/>
      <c r="AM1434" s="93"/>
      <c r="AN1434" s="93"/>
      <c r="AO1434" s="93"/>
      <c r="AP1434" s="93"/>
      <c r="AQ1434" s="93"/>
      <c r="AR1434" s="93"/>
      <c r="AS1434" s="93"/>
      <c r="AT1434" s="93"/>
      <c r="AU1434" s="93"/>
      <c r="AV1434" s="93"/>
      <c r="AW1434" s="93"/>
      <c r="AX1434" s="93"/>
      <c r="AY1434" s="93"/>
      <c r="AZ1434" s="93"/>
      <c r="BA1434" s="93"/>
      <c r="BB1434" s="93"/>
      <c r="BC1434" s="93"/>
      <c r="BD1434" s="93"/>
      <c r="BE1434" s="93"/>
      <c r="BF1434" s="93"/>
      <c r="BG1434" s="93"/>
      <c r="BH1434" s="93"/>
      <c r="BI1434" s="93"/>
      <c r="BJ1434" s="93"/>
      <c r="BK1434" s="93"/>
      <c r="BL1434" s="93"/>
      <c r="BM1434" s="93"/>
      <c r="BN1434" s="93"/>
      <c r="BO1434" s="93"/>
      <c r="BP1434" s="93"/>
      <c r="BQ1434" s="93"/>
      <c r="BR1434" s="93"/>
      <c r="BS1434" s="93"/>
      <c r="BT1434" s="93"/>
      <c r="BU1434" s="93"/>
      <c r="BV1434" s="93"/>
      <c r="BW1434" s="93"/>
      <c r="BX1434" s="93"/>
      <c r="BY1434" s="93"/>
    </row>
    <row r="1435" spans="1:77" s="97" customFormat="1" x14ac:dyDescent="0.2">
      <c r="A1435" s="157"/>
      <c r="X1435" s="93"/>
      <c r="Y1435" s="93"/>
      <c r="Z1435" s="93"/>
      <c r="AA1435" s="93"/>
      <c r="AB1435" s="93"/>
      <c r="AC1435" s="93"/>
      <c r="AD1435" s="93"/>
      <c r="AE1435" s="93"/>
      <c r="AF1435" s="93"/>
      <c r="AG1435" s="93"/>
      <c r="AH1435" s="93"/>
      <c r="AI1435" s="93"/>
      <c r="AJ1435" s="93"/>
      <c r="AK1435" s="93"/>
      <c r="AL1435" s="93"/>
      <c r="AM1435" s="93"/>
      <c r="AN1435" s="93"/>
      <c r="AO1435" s="93"/>
      <c r="AP1435" s="93"/>
      <c r="AQ1435" s="93"/>
      <c r="AR1435" s="93"/>
      <c r="AS1435" s="93"/>
      <c r="AT1435" s="93"/>
      <c r="AU1435" s="93"/>
      <c r="AV1435" s="93"/>
      <c r="AW1435" s="93"/>
      <c r="AX1435" s="93"/>
      <c r="AY1435" s="93"/>
      <c r="AZ1435" s="93"/>
      <c r="BA1435" s="93"/>
      <c r="BB1435" s="93"/>
      <c r="BC1435" s="93"/>
      <c r="BD1435" s="93"/>
      <c r="BE1435" s="93"/>
      <c r="BF1435" s="93"/>
      <c r="BG1435" s="93"/>
      <c r="BH1435" s="93"/>
      <c r="BI1435" s="93"/>
      <c r="BJ1435" s="93"/>
      <c r="BK1435" s="93"/>
      <c r="BL1435" s="93"/>
      <c r="BM1435" s="93"/>
      <c r="BN1435" s="93"/>
      <c r="BO1435" s="93"/>
      <c r="BP1435" s="93"/>
      <c r="BQ1435" s="93"/>
      <c r="BR1435" s="93"/>
      <c r="BS1435" s="93"/>
      <c r="BT1435" s="93"/>
      <c r="BU1435" s="93"/>
      <c r="BV1435" s="93"/>
      <c r="BW1435" s="93"/>
      <c r="BX1435" s="93"/>
      <c r="BY1435" s="93"/>
    </row>
    <row r="1436" spans="1:77" s="97" customFormat="1" x14ac:dyDescent="0.2">
      <c r="A1436" s="157"/>
      <c r="X1436" s="93"/>
      <c r="Y1436" s="93"/>
      <c r="Z1436" s="93"/>
      <c r="AA1436" s="93"/>
      <c r="AB1436" s="93"/>
      <c r="AC1436" s="93"/>
      <c r="AD1436" s="93"/>
      <c r="AE1436" s="93"/>
      <c r="AF1436" s="93"/>
      <c r="AG1436" s="93"/>
      <c r="AH1436" s="93"/>
      <c r="AI1436" s="93"/>
      <c r="AJ1436" s="93"/>
      <c r="AK1436" s="93"/>
      <c r="AL1436" s="93"/>
      <c r="AM1436" s="93"/>
      <c r="AN1436" s="93"/>
      <c r="AO1436" s="93"/>
      <c r="AP1436" s="93"/>
      <c r="AQ1436" s="93"/>
      <c r="AR1436" s="93"/>
      <c r="AS1436" s="93"/>
      <c r="AT1436" s="93"/>
      <c r="AU1436" s="93"/>
      <c r="AV1436" s="93"/>
      <c r="AW1436" s="93"/>
      <c r="AX1436" s="93"/>
      <c r="AY1436" s="93"/>
      <c r="AZ1436" s="93"/>
      <c r="BA1436" s="93"/>
      <c r="BB1436" s="93"/>
      <c r="BC1436" s="93"/>
      <c r="BD1436" s="93"/>
      <c r="BE1436" s="93"/>
      <c r="BF1436" s="93"/>
      <c r="BG1436" s="93"/>
      <c r="BH1436" s="93"/>
      <c r="BI1436" s="93"/>
      <c r="BJ1436" s="93"/>
      <c r="BK1436" s="93"/>
      <c r="BL1436" s="93"/>
      <c r="BM1436" s="93"/>
      <c r="BN1436" s="93"/>
      <c r="BO1436" s="93"/>
      <c r="BP1436" s="93"/>
      <c r="BQ1436" s="93"/>
      <c r="BR1436" s="93"/>
      <c r="BS1436" s="93"/>
      <c r="BT1436" s="93"/>
      <c r="BU1436" s="93"/>
      <c r="BV1436" s="93"/>
      <c r="BW1436" s="93"/>
      <c r="BX1436" s="93"/>
      <c r="BY1436" s="93"/>
    </row>
    <row r="1437" spans="1:77" s="97" customFormat="1" x14ac:dyDescent="0.2">
      <c r="A1437" s="157"/>
      <c r="X1437" s="93"/>
      <c r="Y1437" s="93"/>
      <c r="Z1437" s="93"/>
      <c r="AA1437" s="93"/>
      <c r="AB1437" s="93"/>
      <c r="AC1437" s="93"/>
      <c r="AD1437" s="93"/>
      <c r="AE1437" s="93"/>
      <c r="AF1437" s="93"/>
      <c r="AG1437" s="93"/>
      <c r="AH1437" s="93"/>
      <c r="AI1437" s="93"/>
      <c r="AJ1437" s="93"/>
      <c r="AK1437" s="93"/>
      <c r="AL1437" s="93"/>
      <c r="AM1437" s="93"/>
      <c r="AN1437" s="93"/>
      <c r="AO1437" s="93"/>
      <c r="AP1437" s="93"/>
      <c r="AQ1437" s="93"/>
      <c r="AR1437" s="93"/>
      <c r="AS1437" s="93"/>
      <c r="AT1437" s="93"/>
      <c r="AU1437" s="93"/>
      <c r="AV1437" s="93"/>
      <c r="AW1437" s="93"/>
      <c r="AX1437" s="93"/>
      <c r="AY1437" s="93"/>
      <c r="AZ1437" s="93"/>
      <c r="BA1437" s="93"/>
      <c r="BB1437" s="93"/>
      <c r="BC1437" s="93"/>
      <c r="BD1437" s="93"/>
      <c r="BE1437" s="93"/>
      <c r="BF1437" s="93"/>
      <c r="BG1437" s="93"/>
      <c r="BH1437" s="93"/>
      <c r="BI1437" s="93"/>
      <c r="BJ1437" s="93"/>
      <c r="BK1437" s="93"/>
      <c r="BL1437" s="93"/>
      <c r="BM1437" s="93"/>
      <c r="BN1437" s="93"/>
      <c r="BO1437" s="93"/>
      <c r="BP1437" s="93"/>
      <c r="BQ1437" s="93"/>
      <c r="BR1437" s="93"/>
      <c r="BS1437" s="93"/>
      <c r="BT1437" s="93"/>
      <c r="BU1437" s="93"/>
      <c r="BV1437" s="93"/>
      <c r="BW1437" s="93"/>
      <c r="BX1437" s="93"/>
      <c r="BY1437" s="93"/>
    </row>
    <row r="1438" spans="1:77" s="97" customFormat="1" x14ac:dyDescent="0.2">
      <c r="A1438" s="157"/>
      <c r="X1438" s="93"/>
      <c r="Y1438" s="93"/>
      <c r="Z1438" s="93"/>
      <c r="AA1438" s="93"/>
      <c r="AB1438" s="93"/>
      <c r="AC1438" s="93"/>
      <c r="AD1438" s="93"/>
      <c r="AE1438" s="93"/>
      <c r="AF1438" s="93"/>
      <c r="AG1438" s="93"/>
      <c r="AH1438" s="93"/>
      <c r="AI1438" s="93"/>
      <c r="AJ1438" s="93"/>
      <c r="AK1438" s="93"/>
      <c r="AL1438" s="93"/>
      <c r="AM1438" s="93"/>
      <c r="AN1438" s="93"/>
      <c r="AO1438" s="93"/>
      <c r="AP1438" s="93"/>
      <c r="AQ1438" s="93"/>
      <c r="AR1438" s="93"/>
      <c r="AS1438" s="93"/>
      <c r="AT1438" s="93"/>
      <c r="AU1438" s="93"/>
      <c r="AV1438" s="93"/>
      <c r="AW1438" s="93"/>
      <c r="AX1438" s="93"/>
      <c r="AY1438" s="93"/>
      <c r="AZ1438" s="93"/>
      <c r="BA1438" s="93"/>
      <c r="BB1438" s="93"/>
      <c r="BC1438" s="93"/>
      <c r="BD1438" s="93"/>
      <c r="BE1438" s="93"/>
      <c r="BF1438" s="93"/>
      <c r="BG1438" s="93"/>
      <c r="BH1438" s="93"/>
      <c r="BI1438" s="93"/>
      <c r="BJ1438" s="93"/>
      <c r="BK1438" s="93"/>
      <c r="BL1438" s="93"/>
      <c r="BM1438" s="93"/>
      <c r="BN1438" s="93"/>
      <c r="BO1438" s="93"/>
      <c r="BP1438" s="93"/>
      <c r="BQ1438" s="93"/>
      <c r="BR1438" s="93"/>
      <c r="BS1438" s="93"/>
      <c r="BT1438" s="93"/>
      <c r="BU1438" s="93"/>
      <c r="BV1438" s="93"/>
      <c r="BW1438" s="93"/>
      <c r="BX1438" s="93"/>
      <c r="BY1438" s="93"/>
    </row>
    <row r="1439" spans="1:77" s="97" customFormat="1" x14ac:dyDescent="0.2">
      <c r="A1439" s="157"/>
      <c r="X1439" s="93"/>
      <c r="Y1439" s="93"/>
      <c r="Z1439" s="93"/>
      <c r="AA1439" s="93"/>
      <c r="AB1439" s="93"/>
      <c r="AC1439" s="93"/>
      <c r="AD1439" s="93"/>
      <c r="AE1439" s="93"/>
      <c r="AF1439" s="93"/>
      <c r="AG1439" s="93"/>
      <c r="AH1439" s="93"/>
      <c r="AI1439" s="93"/>
      <c r="AJ1439" s="93"/>
      <c r="AK1439" s="93"/>
      <c r="AL1439" s="93"/>
      <c r="AM1439" s="93"/>
      <c r="AN1439" s="93"/>
      <c r="AO1439" s="93"/>
      <c r="AP1439" s="93"/>
      <c r="AQ1439" s="93"/>
      <c r="AR1439" s="93"/>
      <c r="AS1439" s="93"/>
      <c r="AT1439" s="93"/>
      <c r="AU1439" s="93"/>
      <c r="AV1439" s="93"/>
      <c r="AW1439" s="93"/>
      <c r="AX1439" s="93"/>
      <c r="AY1439" s="93"/>
      <c r="AZ1439" s="93"/>
      <c r="BA1439" s="93"/>
      <c r="BB1439" s="93"/>
      <c r="BC1439" s="93"/>
      <c r="BD1439" s="93"/>
      <c r="BE1439" s="93"/>
      <c r="BF1439" s="93"/>
      <c r="BG1439" s="93"/>
      <c r="BH1439" s="93"/>
      <c r="BI1439" s="93"/>
      <c r="BJ1439" s="93"/>
      <c r="BK1439" s="93"/>
      <c r="BL1439" s="93"/>
      <c r="BM1439" s="93"/>
      <c r="BN1439" s="93"/>
      <c r="BO1439" s="93"/>
      <c r="BP1439" s="93"/>
      <c r="BQ1439" s="93"/>
      <c r="BR1439" s="93"/>
      <c r="BS1439" s="93"/>
      <c r="BT1439" s="93"/>
      <c r="BU1439" s="93"/>
      <c r="BV1439" s="93"/>
      <c r="BW1439" s="93"/>
      <c r="BX1439" s="93"/>
      <c r="BY1439" s="93"/>
    </row>
    <row r="1440" spans="1:77" s="97" customFormat="1" x14ac:dyDescent="0.2">
      <c r="A1440" s="157"/>
      <c r="X1440" s="93"/>
      <c r="Y1440" s="93"/>
      <c r="Z1440" s="93"/>
      <c r="AA1440" s="93"/>
      <c r="AB1440" s="93"/>
      <c r="AC1440" s="93"/>
      <c r="AD1440" s="93"/>
      <c r="AE1440" s="93"/>
      <c r="AF1440" s="93"/>
      <c r="AG1440" s="93"/>
      <c r="AH1440" s="93"/>
      <c r="AI1440" s="93"/>
      <c r="AJ1440" s="93"/>
      <c r="AK1440" s="93"/>
      <c r="AL1440" s="93"/>
      <c r="AM1440" s="93"/>
      <c r="AN1440" s="93"/>
      <c r="AO1440" s="93"/>
      <c r="AP1440" s="93"/>
      <c r="AQ1440" s="93"/>
      <c r="AR1440" s="93"/>
      <c r="AS1440" s="93"/>
      <c r="AT1440" s="93"/>
      <c r="AU1440" s="93"/>
      <c r="AV1440" s="93"/>
      <c r="AW1440" s="93"/>
      <c r="AX1440" s="93"/>
      <c r="AY1440" s="93"/>
      <c r="AZ1440" s="93"/>
      <c r="BA1440" s="93"/>
      <c r="BB1440" s="93"/>
      <c r="BC1440" s="93"/>
      <c r="BD1440" s="93"/>
      <c r="BE1440" s="93"/>
      <c r="BF1440" s="93"/>
      <c r="BG1440" s="93"/>
      <c r="BH1440" s="93"/>
      <c r="BI1440" s="93"/>
      <c r="BJ1440" s="93"/>
      <c r="BK1440" s="93"/>
      <c r="BL1440" s="93"/>
      <c r="BM1440" s="93"/>
      <c r="BN1440" s="93"/>
      <c r="BO1440" s="93"/>
      <c r="BP1440" s="93"/>
      <c r="BQ1440" s="93"/>
      <c r="BR1440" s="93"/>
      <c r="BS1440" s="93"/>
      <c r="BT1440" s="93"/>
      <c r="BU1440" s="93"/>
      <c r="BV1440" s="93"/>
      <c r="BW1440" s="93"/>
      <c r="BX1440" s="93"/>
      <c r="BY1440" s="93"/>
    </row>
    <row r="1441" spans="1:77" s="97" customFormat="1" x14ac:dyDescent="0.2">
      <c r="A1441" s="157"/>
      <c r="X1441" s="93"/>
      <c r="Y1441" s="93"/>
      <c r="Z1441" s="93"/>
      <c r="AA1441" s="93"/>
      <c r="AB1441" s="93"/>
      <c r="AC1441" s="93"/>
      <c r="AD1441" s="93"/>
      <c r="AE1441" s="93"/>
      <c r="AF1441" s="93"/>
      <c r="AG1441" s="93"/>
      <c r="AH1441" s="93"/>
      <c r="AI1441" s="93"/>
      <c r="AJ1441" s="93"/>
      <c r="AK1441" s="93"/>
      <c r="AL1441" s="93"/>
      <c r="AM1441" s="93"/>
      <c r="AN1441" s="93"/>
      <c r="AO1441" s="93"/>
      <c r="AP1441" s="93"/>
      <c r="AQ1441" s="93"/>
      <c r="AR1441" s="93"/>
      <c r="AS1441" s="93"/>
      <c r="AT1441" s="93"/>
      <c r="AU1441" s="93"/>
      <c r="AV1441" s="93"/>
      <c r="AW1441" s="93"/>
      <c r="AX1441" s="93"/>
      <c r="AY1441" s="93"/>
      <c r="AZ1441" s="93"/>
      <c r="BA1441" s="93"/>
      <c r="BB1441" s="93"/>
      <c r="BC1441" s="93"/>
      <c r="BD1441" s="93"/>
      <c r="BE1441" s="93"/>
      <c r="BF1441" s="93"/>
      <c r="BG1441" s="93"/>
      <c r="BH1441" s="93"/>
      <c r="BI1441" s="93"/>
      <c r="BJ1441" s="93"/>
      <c r="BK1441" s="93"/>
      <c r="BL1441" s="93"/>
      <c r="BM1441" s="93"/>
      <c r="BN1441" s="93"/>
      <c r="BO1441" s="93"/>
      <c r="BP1441" s="93"/>
      <c r="BQ1441" s="93"/>
      <c r="BR1441" s="93"/>
      <c r="BS1441" s="93"/>
      <c r="BT1441" s="93"/>
      <c r="BU1441" s="93"/>
      <c r="BV1441" s="93"/>
      <c r="BW1441" s="93"/>
      <c r="BX1441" s="93"/>
      <c r="BY1441" s="93"/>
    </row>
    <row r="1442" spans="1:77" s="97" customFormat="1" x14ac:dyDescent="0.2">
      <c r="A1442" s="157"/>
      <c r="X1442" s="93"/>
      <c r="Y1442" s="93"/>
      <c r="Z1442" s="93"/>
      <c r="AA1442" s="93"/>
      <c r="AB1442" s="93"/>
      <c r="AC1442" s="93"/>
      <c r="AD1442" s="93"/>
      <c r="AE1442" s="93"/>
      <c r="AF1442" s="93"/>
      <c r="AG1442" s="93"/>
      <c r="AH1442" s="93"/>
      <c r="AI1442" s="93"/>
      <c r="AJ1442" s="93"/>
      <c r="AK1442" s="93"/>
      <c r="AL1442" s="93"/>
      <c r="AM1442" s="93"/>
      <c r="AN1442" s="93"/>
      <c r="AO1442" s="93"/>
      <c r="AP1442" s="93"/>
      <c r="AQ1442" s="93"/>
      <c r="AR1442" s="93"/>
      <c r="AS1442" s="93"/>
      <c r="AT1442" s="93"/>
      <c r="AU1442" s="93"/>
      <c r="AV1442" s="93"/>
      <c r="AW1442" s="93"/>
      <c r="AX1442" s="93"/>
      <c r="AY1442" s="93"/>
      <c r="AZ1442" s="93"/>
      <c r="BA1442" s="93"/>
      <c r="BB1442" s="93"/>
      <c r="BC1442" s="93"/>
      <c r="BD1442" s="93"/>
      <c r="BE1442" s="93"/>
      <c r="BF1442" s="93"/>
      <c r="BG1442" s="93"/>
      <c r="BH1442" s="93"/>
      <c r="BI1442" s="93"/>
      <c r="BJ1442" s="93"/>
      <c r="BK1442" s="93"/>
      <c r="BL1442" s="93"/>
      <c r="BM1442" s="93"/>
      <c r="BN1442" s="93"/>
      <c r="BO1442" s="93"/>
      <c r="BP1442" s="93"/>
      <c r="BQ1442" s="93"/>
      <c r="BR1442" s="93"/>
      <c r="BS1442" s="93"/>
      <c r="BT1442" s="93"/>
      <c r="BU1442" s="93"/>
      <c r="BV1442" s="93"/>
      <c r="BW1442" s="93"/>
      <c r="BX1442" s="93"/>
      <c r="BY1442" s="93"/>
    </row>
    <row r="1443" spans="1:77" s="97" customFormat="1" x14ac:dyDescent="0.2">
      <c r="A1443" s="157"/>
      <c r="X1443" s="93"/>
      <c r="Y1443" s="93"/>
      <c r="Z1443" s="93"/>
      <c r="AA1443" s="93"/>
      <c r="AB1443" s="93"/>
      <c r="AC1443" s="93"/>
      <c r="AD1443" s="93"/>
      <c r="AE1443" s="93"/>
      <c r="AF1443" s="93"/>
      <c r="AG1443" s="93"/>
      <c r="AH1443" s="93"/>
      <c r="AI1443" s="93"/>
      <c r="AJ1443" s="93"/>
      <c r="AK1443" s="93"/>
      <c r="AL1443" s="93"/>
      <c r="AM1443" s="93"/>
      <c r="AN1443" s="93"/>
      <c r="AO1443" s="93"/>
      <c r="AP1443" s="93"/>
      <c r="AQ1443" s="93"/>
      <c r="AR1443" s="93"/>
      <c r="AS1443" s="93"/>
      <c r="AT1443" s="93"/>
      <c r="AU1443" s="93"/>
      <c r="AV1443" s="93"/>
      <c r="AW1443" s="93"/>
      <c r="AX1443" s="93"/>
      <c r="AY1443" s="93"/>
      <c r="AZ1443" s="93"/>
      <c r="BA1443" s="93"/>
      <c r="BB1443" s="93"/>
      <c r="BC1443" s="93"/>
      <c r="BD1443" s="93"/>
      <c r="BE1443" s="93"/>
      <c r="BF1443" s="93"/>
      <c r="BG1443" s="93"/>
      <c r="BH1443" s="93"/>
      <c r="BI1443" s="93"/>
      <c r="BJ1443" s="93"/>
      <c r="BK1443" s="93"/>
      <c r="BL1443" s="93"/>
      <c r="BM1443" s="93"/>
      <c r="BN1443" s="93"/>
      <c r="BO1443" s="93"/>
      <c r="BP1443" s="93"/>
      <c r="BQ1443" s="93"/>
      <c r="BR1443" s="93"/>
      <c r="BS1443" s="93"/>
      <c r="BT1443" s="93"/>
      <c r="BU1443" s="93"/>
      <c r="BV1443" s="93"/>
      <c r="BW1443" s="93"/>
      <c r="BX1443" s="93"/>
      <c r="BY1443" s="93"/>
    </row>
    <row r="1444" spans="1:77" s="97" customFormat="1" x14ac:dyDescent="0.2">
      <c r="A1444" s="157"/>
      <c r="X1444" s="93"/>
      <c r="Y1444" s="93"/>
      <c r="Z1444" s="93"/>
      <c r="AA1444" s="93"/>
      <c r="AB1444" s="93"/>
      <c r="AC1444" s="93"/>
      <c r="AD1444" s="93"/>
      <c r="AE1444" s="93"/>
      <c r="AF1444" s="93"/>
      <c r="AG1444" s="93"/>
      <c r="AH1444" s="93"/>
      <c r="AI1444" s="93"/>
      <c r="AJ1444" s="93"/>
      <c r="AK1444" s="93"/>
      <c r="AL1444" s="93"/>
      <c r="AM1444" s="93"/>
      <c r="AN1444" s="93"/>
      <c r="AO1444" s="93"/>
      <c r="AP1444" s="93"/>
      <c r="AQ1444" s="93"/>
      <c r="AR1444" s="93"/>
      <c r="AS1444" s="93"/>
      <c r="AT1444" s="93"/>
      <c r="AU1444" s="93"/>
      <c r="AV1444" s="93"/>
      <c r="AW1444" s="93"/>
      <c r="AX1444" s="93"/>
      <c r="AY1444" s="93"/>
      <c r="AZ1444" s="93"/>
      <c r="BA1444" s="93"/>
      <c r="BB1444" s="93"/>
      <c r="BC1444" s="93"/>
      <c r="BD1444" s="93"/>
      <c r="BE1444" s="93"/>
      <c r="BF1444" s="93"/>
      <c r="BG1444" s="93"/>
      <c r="BH1444" s="93"/>
      <c r="BI1444" s="93"/>
      <c r="BJ1444" s="93"/>
      <c r="BK1444" s="93"/>
      <c r="BL1444" s="93"/>
      <c r="BM1444" s="93"/>
      <c r="BN1444" s="93"/>
      <c r="BO1444" s="93"/>
      <c r="BP1444" s="93"/>
      <c r="BQ1444" s="93"/>
      <c r="BR1444" s="93"/>
      <c r="BS1444" s="93"/>
      <c r="BT1444" s="93"/>
      <c r="BU1444" s="93"/>
      <c r="BV1444" s="93"/>
      <c r="BW1444" s="93"/>
      <c r="BX1444" s="93"/>
      <c r="BY1444" s="93"/>
    </row>
    <row r="1445" spans="1:77" s="97" customFormat="1" x14ac:dyDescent="0.2">
      <c r="A1445" s="157"/>
      <c r="X1445" s="93"/>
      <c r="Y1445" s="93"/>
      <c r="Z1445" s="93"/>
      <c r="AA1445" s="93"/>
      <c r="AB1445" s="93"/>
      <c r="AC1445" s="93"/>
      <c r="AD1445" s="93"/>
      <c r="AE1445" s="93"/>
      <c r="AF1445" s="93"/>
      <c r="AG1445" s="93"/>
      <c r="AH1445" s="93"/>
      <c r="AI1445" s="93"/>
      <c r="AJ1445" s="93"/>
      <c r="AK1445" s="93"/>
      <c r="AL1445" s="93"/>
      <c r="AM1445" s="93"/>
      <c r="AN1445" s="93"/>
      <c r="AO1445" s="93"/>
      <c r="AP1445" s="93"/>
      <c r="AQ1445" s="93"/>
      <c r="AR1445" s="93"/>
      <c r="AS1445" s="93"/>
      <c r="AT1445" s="93"/>
      <c r="AU1445" s="93"/>
      <c r="AV1445" s="93"/>
      <c r="AW1445" s="93"/>
      <c r="AX1445" s="93"/>
      <c r="AY1445" s="93"/>
      <c r="AZ1445" s="93"/>
      <c r="BA1445" s="93"/>
      <c r="BB1445" s="93"/>
      <c r="BC1445" s="93"/>
      <c r="BD1445" s="93"/>
      <c r="BE1445" s="93"/>
      <c r="BF1445" s="93"/>
      <c r="BG1445" s="93"/>
      <c r="BH1445" s="93"/>
      <c r="BI1445" s="93"/>
      <c r="BJ1445" s="93"/>
      <c r="BK1445" s="93"/>
      <c r="BL1445" s="93"/>
      <c r="BM1445" s="93"/>
      <c r="BN1445" s="93"/>
      <c r="BO1445" s="93"/>
      <c r="BP1445" s="93"/>
      <c r="BQ1445" s="93"/>
      <c r="BR1445" s="93"/>
      <c r="BS1445" s="93"/>
      <c r="BT1445" s="93"/>
      <c r="BU1445" s="93"/>
      <c r="BV1445" s="93"/>
      <c r="BW1445" s="93"/>
      <c r="BX1445" s="93"/>
      <c r="BY1445" s="93"/>
    </row>
    <row r="1446" spans="1:77" s="97" customFormat="1" x14ac:dyDescent="0.2">
      <c r="A1446" s="157"/>
      <c r="X1446" s="93"/>
      <c r="Y1446" s="93"/>
      <c r="Z1446" s="93"/>
      <c r="AA1446" s="93"/>
      <c r="AB1446" s="93"/>
      <c r="AC1446" s="93"/>
      <c r="AD1446" s="93"/>
      <c r="AE1446" s="93"/>
      <c r="AF1446" s="93"/>
      <c r="AG1446" s="93"/>
      <c r="AH1446" s="93"/>
      <c r="AI1446" s="93"/>
      <c r="AJ1446" s="93"/>
      <c r="AK1446" s="93"/>
      <c r="AL1446" s="93"/>
      <c r="AM1446" s="93"/>
      <c r="AN1446" s="93"/>
      <c r="AO1446" s="93"/>
      <c r="AP1446" s="93"/>
      <c r="AQ1446" s="93"/>
      <c r="AR1446" s="93"/>
      <c r="AS1446" s="93"/>
      <c r="AT1446" s="93"/>
      <c r="AU1446" s="93"/>
      <c r="AV1446" s="93"/>
      <c r="AW1446" s="93"/>
      <c r="AX1446" s="93"/>
      <c r="AY1446" s="93"/>
      <c r="AZ1446" s="93"/>
      <c r="BA1446" s="93"/>
      <c r="BB1446" s="93"/>
      <c r="BC1446" s="93"/>
      <c r="BD1446" s="93"/>
      <c r="BE1446" s="93"/>
      <c r="BF1446" s="93"/>
      <c r="BG1446" s="93"/>
      <c r="BH1446" s="93"/>
      <c r="BI1446" s="93"/>
      <c r="BJ1446" s="93"/>
      <c r="BK1446" s="93"/>
      <c r="BL1446" s="93"/>
      <c r="BM1446" s="93"/>
      <c r="BN1446" s="93"/>
      <c r="BO1446" s="93"/>
      <c r="BP1446" s="93"/>
      <c r="BQ1446" s="93"/>
      <c r="BR1446" s="93"/>
      <c r="BS1446" s="93"/>
      <c r="BT1446" s="93"/>
      <c r="BU1446" s="93"/>
      <c r="BV1446" s="93"/>
      <c r="BW1446" s="93"/>
      <c r="BX1446" s="93"/>
      <c r="BY1446" s="93"/>
    </row>
    <row r="1447" spans="1:77" s="97" customFormat="1" x14ac:dyDescent="0.2">
      <c r="A1447" s="157"/>
      <c r="X1447" s="93"/>
      <c r="Y1447" s="93"/>
      <c r="Z1447" s="93"/>
      <c r="AA1447" s="93"/>
      <c r="AB1447" s="93"/>
      <c r="AC1447" s="93"/>
      <c r="AD1447" s="93"/>
      <c r="AE1447" s="93"/>
      <c r="AF1447" s="93"/>
      <c r="AG1447" s="93"/>
      <c r="AH1447" s="93"/>
      <c r="AI1447" s="93"/>
      <c r="AJ1447" s="93"/>
      <c r="AK1447" s="93"/>
      <c r="AL1447" s="93"/>
      <c r="AM1447" s="93"/>
      <c r="AN1447" s="93"/>
      <c r="AO1447" s="93"/>
      <c r="AP1447" s="93"/>
      <c r="AQ1447" s="93"/>
      <c r="AR1447" s="93"/>
      <c r="AS1447" s="93"/>
      <c r="AT1447" s="93"/>
      <c r="AU1447" s="93"/>
      <c r="AV1447" s="93"/>
      <c r="AW1447" s="93"/>
      <c r="AX1447" s="93"/>
      <c r="AY1447" s="93"/>
      <c r="AZ1447" s="93"/>
      <c r="BA1447" s="93"/>
      <c r="BB1447" s="93"/>
      <c r="BC1447" s="93"/>
      <c r="BD1447" s="93"/>
      <c r="BE1447" s="93"/>
      <c r="BF1447" s="93"/>
      <c r="BG1447" s="93"/>
      <c r="BH1447" s="93"/>
      <c r="BI1447" s="93"/>
      <c r="BJ1447" s="93"/>
      <c r="BK1447" s="93"/>
      <c r="BL1447" s="93"/>
      <c r="BM1447" s="93"/>
      <c r="BN1447" s="93"/>
      <c r="BO1447" s="93"/>
      <c r="BP1447" s="93"/>
      <c r="BQ1447" s="93"/>
      <c r="BR1447" s="93"/>
      <c r="BS1447" s="93"/>
      <c r="BT1447" s="93"/>
      <c r="BU1447" s="93"/>
      <c r="BV1447" s="93"/>
      <c r="BW1447" s="93"/>
      <c r="BX1447" s="93"/>
      <c r="BY1447" s="93"/>
    </row>
    <row r="1448" spans="1:77" s="97" customFormat="1" x14ac:dyDescent="0.2">
      <c r="A1448" s="157"/>
      <c r="X1448" s="93"/>
      <c r="Y1448" s="93"/>
      <c r="Z1448" s="93"/>
      <c r="AA1448" s="93"/>
      <c r="AB1448" s="93"/>
      <c r="AC1448" s="93"/>
      <c r="AD1448" s="93"/>
      <c r="AE1448" s="93"/>
      <c r="AF1448" s="93"/>
      <c r="AG1448" s="93"/>
      <c r="AH1448" s="93"/>
      <c r="AI1448" s="93"/>
      <c r="AJ1448" s="93"/>
      <c r="AK1448" s="93"/>
      <c r="AL1448" s="93"/>
      <c r="AM1448" s="93"/>
      <c r="AN1448" s="93"/>
      <c r="AO1448" s="93"/>
      <c r="AP1448" s="93"/>
      <c r="AQ1448" s="93"/>
      <c r="AR1448" s="93"/>
      <c r="AS1448" s="93"/>
      <c r="AT1448" s="93"/>
      <c r="AU1448" s="93"/>
      <c r="AV1448" s="93"/>
      <c r="AW1448" s="93"/>
      <c r="AX1448" s="93"/>
      <c r="AY1448" s="93"/>
      <c r="AZ1448" s="93"/>
      <c r="BA1448" s="93"/>
      <c r="BB1448" s="93"/>
      <c r="BC1448" s="93"/>
      <c r="BD1448" s="93"/>
      <c r="BE1448" s="93"/>
      <c r="BF1448" s="93"/>
      <c r="BG1448" s="93"/>
      <c r="BH1448" s="93"/>
      <c r="BI1448" s="93"/>
      <c r="BJ1448" s="93"/>
      <c r="BK1448" s="93"/>
      <c r="BL1448" s="93"/>
      <c r="BM1448" s="93"/>
      <c r="BN1448" s="93"/>
      <c r="BO1448" s="93"/>
      <c r="BP1448" s="93"/>
      <c r="BQ1448" s="93"/>
      <c r="BR1448" s="93"/>
      <c r="BS1448" s="93"/>
      <c r="BT1448" s="93"/>
      <c r="BU1448" s="93"/>
      <c r="BV1448" s="93"/>
      <c r="BW1448" s="93"/>
      <c r="BX1448" s="93"/>
      <c r="BY1448" s="93"/>
    </row>
    <row r="1449" spans="1:77" s="97" customFormat="1" x14ac:dyDescent="0.2">
      <c r="A1449" s="157"/>
      <c r="X1449" s="93"/>
      <c r="Y1449" s="93"/>
      <c r="Z1449" s="93"/>
      <c r="AA1449" s="93"/>
      <c r="AB1449" s="93"/>
      <c r="AC1449" s="93"/>
      <c r="AD1449" s="93"/>
      <c r="AE1449" s="93"/>
      <c r="AF1449" s="93"/>
      <c r="AG1449" s="93"/>
      <c r="AH1449" s="93"/>
      <c r="AI1449" s="93"/>
      <c r="AJ1449" s="93"/>
      <c r="AK1449" s="93"/>
      <c r="AL1449" s="93"/>
      <c r="AM1449" s="93"/>
      <c r="AN1449" s="93"/>
      <c r="AO1449" s="93"/>
      <c r="AP1449" s="93"/>
      <c r="AQ1449" s="93"/>
      <c r="AR1449" s="93"/>
      <c r="AS1449" s="93"/>
      <c r="AT1449" s="93"/>
      <c r="AU1449" s="93"/>
      <c r="AV1449" s="93"/>
      <c r="AW1449" s="93"/>
      <c r="AX1449" s="93"/>
      <c r="AY1449" s="93"/>
      <c r="AZ1449" s="93"/>
      <c r="BA1449" s="93"/>
      <c r="BB1449" s="93"/>
      <c r="BC1449" s="93"/>
      <c r="BD1449" s="93"/>
      <c r="BE1449" s="93"/>
      <c r="BF1449" s="93"/>
      <c r="BG1449" s="93"/>
      <c r="BH1449" s="93"/>
      <c r="BI1449" s="93"/>
      <c r="BJ1449" s="93"/>
      <c r="BK1449" s="93"/>
      <c r="BL1449" s="93"/>
      <c r="BM1449" s="93"/>
      <c r="BN1449" s="93"/>
      <c r="BO1449" s="93"/>
      <c r="BP1449" s="93"/>
      <c r="BQ1449" s="93"/>
      <c r="BR1449" s="93"/>
      <c r="BS1449" s="93"/>
      <c r="BT1449" s="93"/>
      <c r="BU1449" s="93"/>
      <c r="BV1449" s="93"/>
      <c r="BW1449" s="93"/>
      <c r="BX1449" s="93"/>
      <c r="BY1449" s="93"/>
    </row>
    <row r="1450" spans="1:77" s="97" customFormat="1" x14ac:dyDescent="0.2">
      <c r="A1450" s="157"/>
      <c r="X1450" s="93"/>
      <c r="Y1450" s="93"/>
      <c r="Z1450" s="93"/>
      <c r="AA1450" s="93"/>
      <c r="AB1450" s="93"/>
      <c r="AC1450" s="93"/>
      <c r="AD1450" s="93"/>
      <c r="AE1450" s="93"/>
      <c r="AF1450" s="93"/>
      <c r="AG1450" s="93"/>
      <c r="AH1450" s="93"/>
      <c r="AI1450" s="93"/>
      <c r="AJ1450" s="93"/>
      <c r="AK1450" s="93"/>
      <c r="AL1450" s="93"/>
      <c r="AM1450" s="93"/>
      <c r="AN1450" s="93"/>
      <c r="AO1450" s="93"/>
      <c r="AP1450" s="93"/>
      <c r="AQ1450" s="93"/>
      <c r="AR1450" s="93"/>
      <c r="AS1450" s="93"/>
      <c r="AT1450" s="93"/>
      <c r="AU1450" s="93"/>
      <c r="AV1450" s="93"/>
      <c r="AW1450" s="93"/>
      <c r="AX1450" s="93"/>
      <c r="AY1450" s="93"/>
      <c r="AZ1450" s="93"/>
      <c r="BA1450" s="93"/>
      <c r="BB1450" s="93"/>
      <c r="BC1450" s="93"/>
      <c r="BD1450" s="93"/>
      <c r="BE1450" s="93"/>
      <c r="BF1450" s="93"/>
      <c r="BG1450" s="93"/>
      <c r="BH1450" s="93"/>
      <c r="BI1450" s="93"/>
      <c r="BJ1450" s="93"/>
      <c r="BK1450" s="93"/>
      <c r="BL1450" s="93"/>
      <c r="BM1450" s="93"/>
      <c r="BN1450" s="93"/>
      <c r="BO1450" s="93"/>
      <c r="BP1450" s="93"/>
      <c r="BQ1450" s="93"/>
      <c r="BR1450" s="93"/>
      <c r="BS1450" s="93"/>
      <c r="BT1450" s="93"/>
      <c r="BU1450" s="93"/>
      <c r="BV1450" s="93"/>
      <c r="BW1450" s="93"/>
      <c r="BX1450" s="93"/>
      <c r="BY1450" s="93"/>
    </row>
    <row r="1451" spans="1:77" s="97" customFormat="1" x14ac:dyDescent="0.2">
      <c r="A1451" s="157"/>
      <c r="X1451" s="93"/>
      <c r="Y1451" s="93"/>
      <c r="Z1451" s="93"/>
      <c r="AA1451" s="93"/>
      <c r="AB1451" s="93"/>
      <c r="AC1451" s="93"/>
      <c r="AD1451" s="93"/>
      <c r="AE1451" s="93"/>
      <c r="AF1451" s="93"/>
      <c r="AG1451" s="93"/>
      <c r="AH1451" s="93"/>
      <c r="AI1451" s="93"/>
      <c r="AJ1451" s="93"/>
      <c r="AK1451" s="93"/>
      <c r="AL1451" s="93"/>
      <c r="AM1451" s="93"/>
      <c r="AN1451" s="93"/>
      <c r="AO1451" s="93"/>
      <c r="AP1451" s="93"/>
      <c r="AQ1451" s="93"/>
      <c r="AR1451" s="93"/>
      <c r="AS1451" s="93"/>
      <c r="AT1451" s="93"/>
      <c r="AU1451" s="93"/>
      <c r="AV1451" s="93"/>
      <c r="AW1451" s="93"/>
      <c r="AX1451" s="93"/>
      <c r="AY1451" s="93"/>
      <c r="AZ1451" s="93"/>
      <c r="BA1451" s="93"/>
      <c r="BB1451" s="93"/>
      <c r="BC1451" s="93"/>
      <c r="BD1451" s="93"/>
      <c r="BE1451" s="93"/>
      <c r="BF1451" s="93"/>
      <c r="BG1451" s="93"/>
      <c r="BH1451" s="93"/>
      <c r="BI1451" s="93"/>
      <c r="BJ1451" s="93"/>
      <c r="BK1451" s="93"/>
      <c r="BL1451" s="93"/>
      <c r="BM1451" s="93"/>
      <c r="BN1451" s="93"/>
      <c r="BO1451" s="93"/>
      <c r="BP1451" s="93"/>
      <c r="BQ1451" s="93"/>
      <c r="BR1451" s="93"/>
      <c r="BS1451" s="93"/>
      <c r="BT1451" s="93"/>
      <c r="BU1451" s="93"/>
      <c r="BV1451" s="93"/>
      <c r="BW1451" s="93"/>
      <c r="BX1451" s="93"/>
      <c r="BY1451" s="93"/>
    </row>
    <row r="1452" spans="1:77" s="97" customFormat="1" x14ac:dyDescent="0.2">
      <c r="A1452" s="157"/>
      <c r="X1452" s="93"/>
      <c r="Y1452" s="93"/>
      <c r="Z1452" s="93"/>
      <c r="AA1452" s="93"/>
      <c r="AB1452" s="93"/>
      <c r="AC1452" s="93"/>
      <c r="AD1452" s="93"/>
      <c r="AE1452" s="93"/>
      <c r="AF1452" s="93"/>
      <c r="AG1452" s="93"/>
      <c r="AH1452" s="93"/>
      <c r="AI1452" s="93"/>
      <c r="AJ1452" s="93"/>
      <c r="AK1452" s="93"/>
      <c r="AL1452" s="93"/>
      <c r="AM1452" s="93"/>
      <c r="AN1452" s="93"/>
      <c r="AO1452" s="93"/>
      <c r="AP1452" s="93"/>
      <c r="AQ1452" s="93"/>
      <c r="AR1452" s="93"/>
      <c r="AS1452" s="93"/>
      <c r="AT1452" s="93"/>
      <c r="AU1452" s="93"/>
      <c r="AV1452" s="93"/>
      <c r="AW1452" s="93"/>
      <c r="AX1452" s="93"/>
      <c r="AY1452" s="93"/>
      <c r="AZ1452" s="93"/>
      <c r="BA1452" s="93"/>
      <c r="BB1452" s="93"/>
      <c r="BC1452" s="93"/>
      <c r="BD1452" s="93"/>
      <c r="BE1452" s="93"/>
      <c r="BF1452" s="93"/>
      <c r="BG1452" s="93"/>
      <c r="BH1452" s="93"/>
      <c r="BI1452" s="93"/>
      <c r="BJ1452" s="93"/>
      <c r="BK1452" s="93"/>
      <c r="BL1452" s="93"/>
      <c r="BM1452" s="93"/>
      <c r="BN1452" s="93"/>
      <c r="BO1452" s="93"/>
      <c r="BP1452" s="93"/>
      <c r="BQ1452" s="93"/>
      <c r="BR1452" s="93"/>
      <c r="BS1452" s="93"/>
      <c r="BT1452" s="93"/>
      <c r="BU1452" s="93"/>
      <c r="BV1452" s="93"/>
      <c r="BW1452" s="93"/>
      <c r="BX1452" s="93"/>
      <c r="BY1452" s="93"/>
    </row>
    <row r="1453" spans="1:77" s="97" customFormat="1" x14ac:dyDescent="0.2">
      <c r="A1453" s="157"/>
      <c r="X1453" s="93"/>
      <c r="Y1453" s="93"/>
      <c r="Z1453" s="93"/>
      <c r="AA1453" s="93"/>
      <c r="AB1453" s="93"/>
      <c r="AC1453" s="93"/>
      <c r="AD1453" s="93"/>
      <c r="AE1453" s="93"/>
      <c r="AF1453" s="93"/>
      <c r="AG1453" s="93"/>
      <c r="AH1453" s="93"/>
      <c r="AI1453" s="93"/>
      <c r="AJ1453" s="93"/>
      <c r="AK1453" s="93"/>
      <c r="AL1453" s="93"/>
      <c r="AM1453" s="93"/>
      <c r="AN1453" s="93"/>
      <c r="AO1453" s="93"/>
      <c r="AP1453" s="93"/>
      <c r="AQ1453" s="93"/>
      <c r="AR1453" s="93"/>
      <c r="AS1453" s="93"/>
      <c r="AT1453" s="93"/>
      <c r="AU1453" s="93"/>
      <c r="AV1453" s="93"/>
      <c r="AW1453" s="93"/>
      <c r="AX1453" s="93"/>
      <c r="AY1453" s="93"/>
      <c r="AZ1453" s="93"/>
      <c r="BA1453" s="93"/>
      <c r="BB1453" s="93"/>
      <c r="BC1453" s="93"/>
      <c r="BD1453" s="93"/>
      <c r="BE1453" s="93"/>
      <c r="BF1453" s="93"/>
      <c r="BG1453" s="93"/>
      <c r="BH1453" s="93"/>
      <c r="BI1453" s="93"/>
      <c r="BJ1453" s="93"/>
      <c r="BK1453" s="93"/>
      <c r="BL1453" s="93"/>
      <c r="BM1453" s="93"/>
      <c r="BN1453" s="93"/>
      <c r="BO1453" s="93"/>
      <c r="BP1453" s="93"/>
      <c r="BQ1453" s="93"/>
      <c r="BR1453" s="93"/>
      <c r="BS1453" s="93"/>
      <c r="BT1453" s="93"/>
      <c r="BU1453" s="93"/>
      <c r="BV1453" s="93"/>
      <c r="BW1453" s="93"/>
      <c r="BX1453" s="93"/>
      <c r="BY1453" s="93"/>
    </row>
    <row r="1454" spans="1:77" s="97" customFormat="1" x14ac:dyDescent="0.2">
      <c r="A1454" s="157"/>
      <c r="X1454" s="93"/>
      <c r="Y1454" s="93"/>
      <c r="Z1454" s="93"/>
      <c r="AA1454" s="93"/>
      <c r="AB1454" s="93"/>
      <c r="AC1454" s="93"/>
      <c r="AD1454" s="93"/>
      <c r="AE1454" s="93"/>
      <c r="AF1454" s="93"/>
      <c r="AG1454" s="93"/>
      <c r="AH1454" s="93"/>
      <c r="AI1454" s="93"/>
      <c r="AJ1454" s="93"/>
      <c r="AK1454" s="93"/>
      <c r="AL1454" s="93"/>
      <c r="AM1454" s="93"/>
      <c r="AN1454" s="93"/>
      <c r="AO1454" s="93"/>
      <c r="AP1454" s="93"/>
      <c r="AQ1454" s="93"/>
      <c r="AR1454" s="93"/>
      <c r="AS1454" s="93"/>
      <c r="AT1454" s="93"/>
      <c r="AU1454" s="93"/>
      <c r="AV1454" s="93"/>
      <c r="AW1454" s="93"/>
      <c r="AX1454" s="93"/>
      <c r="AY1454" s="93"/>
      <c r="AZ1454" s="93"/>
      <c r="BA1454" s="93"/>
      <c r="BB1454" s="93"/>
      <c r="BC1454" s="93"/>
      <c r="BD1454" s="93"/>
      <c r="BE1454" s="93"/>
      <c r="BF1454" s="93"/>
      <c r="BG1454" s="93"/>
      <c r="BH1454" s="93"/>
      <c r="BI1454" s="93"/>
      <c r="BJ1454" s="93"/>
      <c r="BK1454" s="93"/>
      <c r="BL1454" s="93"/>
      <c r="BM1454" s="93"/>
      <c r="BN1454" s="93"/>
      <c r="BO1454" s="93"/>
      <c r="BP1454" s="93"/>
      <c r="BQ1454" s="93"/>
      <c r="BR1454" s="93"/>
      <c r="BS1454" s="93"/>
      <c r="BT1454" s="93"/>
      <c r="BU1454" s="93"/>
      <c r="BV1454" s="93"/>
      <c r="BW1454" s="93"/>
      <c r="BX1454" s="93"/>
      <c r="BY1454" s="93"/>
    </row>
    <row r="1455" spans="1:77" s="97" customFormat="1" x14ac:dyDescent="0.2">
      <c r="A1455" s="157"/>
      <c r="X1455" s="93"/>
      <c r="Y1455" s="93"/>
      <c r="Z1455" s="93"/>
      <c r="AA1455" s="93"/>
      <c r="AB1455" s="93"/>
      <c r="AC1455" s="93"/>
      <c r="AD1455" s="93"/>
      <c r="AE1455" s="93"/>
      <c r="AF1455" s="93"/>
      <c r="AG1455" s="93"/>
      <c r="AH1455" s="93"/>
      <c r="AI1455" s="93"/>
      <c r="AJ1455" s="93"/>
      <c r="AK1455" s="93"/>
      <c r="AL1455" s="93"/>
      <c r="AM1455" s="93"/>
      <c r="AN1455" s="93"/>
      <c r="AO1455" s="93"/>
      <c r="AP1455" s="93"/>
      <c r="AQ1455" s="93"/>
      <c r="AR1455" s="93"/>
      <c r="AS1455" s="93"/>
      <c r="AT1455" s="93"/>
      <c r="AU1455" s="93"/>
      <c r="AV1455" s="93"/>
      <c r="AW1455" s="93"/>
      <c r="AX1455" s="93"/>
      <c r="AY1455" s="93"/>
      <c r="AZ1455" s="93"/>
      <c r="BA1455" s="93"/>
      <c r="BB1455" s="93"/>
      <c r="BC1455" s="93"/>
      <c r="BD1455" s="93"/>
      <c r="BE1455" s="93"/>
      <c r="BF1455" s="93"/>
      <c r="BG1455" s="93"/>
      <c r="BH1455" s="93"/>
      <c r="BI1455" s="93"/>
      <c r="BJ1455" s="93"/>
      <c r="BK1455" s="93"/>
      <c r="BL1455" s="93"/>
      <c r="BM1455" s="93"/>
      <c r="BN1455" s="93"/>
      <c r="BO1455" s="93"/>
      <c r="BP1455" s="93"/>
      <c r="BQ1455" s="93"/>
      <c r="BR1455" s="93"/>
      <c r="BS1455" s="93"/>
      <c r="BT1455" s="93"/>
      <c r="BU1455" s="93"/>
      <c r="BV1455" s="93"/>
      <c r="BW1455" s="93"/>
      <c r="BX1455" s="93"/>
      <c r="BY1455" s="93"/>
    </row>
    <row r="1456" spans="1:77" s="97" customFormat="1" x14ac:dyDescent="0.2">
      <c r="A1456" s="157"/>
      <c r="X1456" s="93"/>
      <c r="Y1456" s="93"/>
      <c r="Z1456" s="93"/>
      <c r="AA1456" s="93"/>
      <c r="AB1456" s="93"/>
      <c r="AC1456" s="93"/>
      <c r="AD1456" s="93"/>
      <c r="AE1456" s="93"/>
      <c r="AF1456" s="93"/>
      <c r="AG1456" s="93"/>
      <c r="AH1456" s="93"/>
      <c r="AI1456" s="93"/>
      <c r="AJ1456" s="93"/>
      <c r="AK1456" s="93"/>
      <c r="AL1456" s="93"/>
      <c r="AM1456" s="93"/>
      <c r="AN1456" s="93"/>
      <c r="AO1456" s="93"/>
      <c r="AP1456" s="93"/>
      <c r="AQ1456" s="93"/>
      <c r="AR1456" s="93"/>
      <c r="AS1456" s="93"/>
      <c r="AT1456" s="93"/>
      <c r="AU1456" s="93"/>
      <c r="AV1456" s="93"/>
      <c r="AW1456" s="93"/>
      <c r="AX1456" s="93"/>
      <c r="AY1456" s="93"/>
      <c r="AZ1456" s="93"/>
      <c r="BA1456" s="93"/>
      <c r="BB1456" s="93"/>
      <c r="BC1456" s="93"/>
      <c r="BD1456" s="93"/>
      <c r="BE1456" s="93"/>
      <c r="BF1456" s="93"/>
      <c r="BG1456" s="93"/>
      <c r="BH1456" s="93"/>
      <c r="BI1456" s="93"/>
      <c r="BJ1456" s="93"/>
      <c r="BK1456" s="93"/>
      <c r="BL1456" s="93"/>
      <c r="BM1456" s="93"/>
      <c r="BN1456" s="93"/>
      <c r="BO1456" s="93"/>
      <c r="BP1456" s="93"/>
      <c r="BQ1456" s="93"/>
      <c r="BR1456" s="93"/>
      <c r="BS1456" s="93"/>
      <c r="BT1456" s="93"/>
      <c r="BU1456" s="93"/>
      <c r="BV1456" s="93"/>
      <c r="BW1456" s="93"/>
      <c r="BX1456" s="93"/>
      <c r="BY1456" s="93"/>
    </row>
    <row r="1457" spans="1:77" s="97" customFormat="1" x14ac:dyDescent="0.2">
      <c r="A1457" s="157"/>
      <c r="X1457" s="93"/>
      <c r="Y1457" s="93"/>
      <c r="Z1457" s="93"/>
      <c r="AA1457" s="93"/>
      <c r="AB1457" s="93"/>
      <c r="AC1457" s="93"/>
      <c r="AD1457" s="93"/>
      <c r="AE1457" s="93"/>
      <c r="AF1457" s="93"/>
      <c r="AG1457" s="93"/>
      <c r="AH1457" s="93"/>
      <c r="AI1457" s="93"/>
      <c r="AJ1457" s="93"/>
      <c r="AK1457" s="93"/>
      <c r="AL1457" s="93"/>
      <c r="AM1457" s="93"/>
      <c r="AN1457" s="93"/>
      <c r="AO1457" s="93"/>
      <c r="AP1457" s="93"/>
      <c r="AQ1457" s="93"/>
      <c r="AR1457" s="93"/>
      <c r="AS1457" s="93"/>
      <c r="AT1457" s="93"/>
      <c r="AU1457" s="93"/>
      <c r="AV1457" s="93"/>
      <c r="AW1457" s="93"/>
      <c r="AX1457" s="93"/>
      <c r="AY1457" s="93"/>
      <c r="AZ1457" s="93"/>
      <c r="BA1457" s="93"/>
      <c r="BB1457" s="93"/>
      <c r="BC1457" s="93"/>
      <c r="BD1457" s="93"/>
      <c r="BE1457" s="93"/>
      <c r="BF1457" s="93"/>
      <c r="BG1457" s="93"/>
      <c r="BH1457" s="93"/>
      <c r="BI1457" s="93"/>
      <c r="BJ1457" s="93"/>
      <c r="BK1457" s="93"/>
      <c r="BL1457" s="93"/>
      <c r="BM1457" s="93"/>
      <c r="BN1457" s="93"/>
      <c r="BO1457" s="93"/>
      <c r="BP1457" s="93"/>
      <c r="BQ1457" s="93"/>
      <c r="BR1457" s="93"/>
      <c r="BS1457" s="93"/>
      <c r="BT1457" s="93"/>
      <c r="BU1457" s="93"/>
      <c r="BV1457" s="93"/>
      <c r="BW1457" s="93"/>
      <c r="BX1457" s="93"/>
      <c r="BY1457" s="93"/>
    </row>
    <row r="1458" spans="1:77" s="97" customFormat="1" x14ac:dyDescent="0.2">
      <c r="A1458" s="157"/>
      <c r="X1458" s="93"/>
      <c r="Y1458" s="93"/>
      <c r="Z1458" s="93"/>
      <c r="AA1458" s="93"/>
      <c r="AB1458" s="93"/>
      <c r="AC1458" s="93"/>
      <c r="AD1458" s="93"/>
      <c r="AE1458" s="93"/>
      <c r="AF1458" s="93"/>
      <c r="AG1458" s="93"/>
      <c r="AH1458" s="93"/>
      <c r="AI1458" s="93"/>
      <c r="AJ1458" s="93"/>
      <c r="AK1458" s="93"/>
      <c r="AL1458" s="93"/>
      <c r="AM1458" s="93"/>
      <c r="AN1458" s="93"/>
      <c r="AO1458" s="93"/>
      <c r="AP1458" s="93"/>
      <c r="AQ1458" s="93"/>
      <c r="AR1458" s="93"/>
      <c r="AS1458" s="93"/>
      <c r="AT1458" s="93"/>
      <c r="AU1458" s="93"/>
      <c r="AV1458" s="93"/>
      <c r="AW1458" s="93"/>
      <c r="AX1458" s="93"/>
      <c r="AY1458" s="93"/>
      <c r="AZ1458" s="93"/>
      <c r="BA1458" s="93"/>
      <c r="BB1458" s="93"/>
      <c r="BC1458" s="93"/>
      <c r="BD1458" s="93"/>
      <c r="BE1458" s="93"/>
      <c r="BF1458" s="93"/>
      <c r="BG1458" s="93"/>
      <c r="BH1458" s="93"/>
      <c r="BI1458" s="93"/>
      <c r="BJ1458" s="93"/>
      <c r="BK1458" s="93"/>
      <c r="BL1458" s="93"/>
      <c r="BM1458" s="93"/>
      <c r="BN1458" s="93"/>
      <c r="BO1458" s="93"/>
      <c r="BP1458" s="93"/>
      <c r="BQ1458" s="93"/>
      <c r="BR1458" s="93"/>
      <c r="BS1458" s="93"/>
      <c r="BT1458" s="93"/>
      <c r="BU1458" s="93"/>
      <c r="BV1458" s="93"/>
      <c r="BW1458" s="93"/>
      <c r="BX1458" s="93"/>
      <c r="BY1458" s="93"/>
    </row>
    <row r="1459" spans="1:77" s="97" customFormat="1" x14ac:dyDescent="0.2">
      <c r="A1459" s="157"/>
      <c r="X1459" s="93"/>
      <c r="Y1459" s="93"/>
      <c r="Z1459" s="93"/>
      <c r="AA1459" s="93"/>
      <c r="AB1459" s="93"/>
      <c r="AC1459" s="93"/>
      <c r="AD1459" s="93"/>
      <c r="AE1459" s="93"/>
      <c r="AF1459" s="93"/>
      <c r="AG1459" s="93"/>
      <c r="AH1459" s="93"/>
      <c r="AI1459" s="93"/>
      <c r="AJ1459" s="93"/>
      <c r="AK1459" s="93"/>
      <c r="AL1459" s="93"/>
      <c r="AM1459" s="93"/>
      <c r="AN1459" s="93"/>
      <c r="AO1459" s="93"/>
      <c r="AP1459" s="93"/>
      <c r="AQ1459" s="93"/>
      <c r="AR1459" s="93"/>
      <c r="AS1459" s="93"/>
      <c r="AT1459" s="93"/>
      <c r="AU1459" s="93"/>
      <c r="AV1459" s="93"/>
      <c r="AW1459" s="93"/>
      <c r="AX1459" s="93"/>
      <c r="AY1459" s="93"/>
      <c r="AZ1459" s="93"/>
      <c r="BA1459" s="93"/>
      <c r="BB1459" s="93"/>
      <c r="BC1459" s="93"/>
      <c r="BD1459" s="93"/>
      <c r="BE1459" s="93"/>
      <c r="BF1459" s="93"/>
      <c r="BG1459" s="93"/>
      <c r="BH1459" s="93"/>
      <c r="BI1459" s="93"/>
      <c r="BJ1459" s="93"/>
      <c r="BK1459" s="93"/>
      <c r="BL1459" s="93"/>
      <c r="BM1459" s="93"/>
      <c r="BN1459" s="93"/>
      <c r="BO1459" s="93"/>
      <c r="BP1459" s="93"/>
      <c r="BQ1459" s="93"/>
      <c r="BR1459" s="93"/>
      <c r="BS1459" s="93"/>
      <c r="BT1459" s="93"/>
      <c r="BU1459" s="93"/>
      <c r="BV1459" s="93"/>
      <c r="BW1459" s="93"/>
      <c r="BX1459" s="93"/>
      <c r="BY1459" s="93"/>
    </row>
    <row r="1460" spans="1:77" s="97" customFormat="1" x14ac:dyDescent="0.2">
      <c r="A1460" s="157"/>
      <c r="X1460" s="93"/>
      <c r="Y1460" s="93"/>
      <c r="Z1460" s="93"/>
      <c r="AA1460" s="93"/>
      <c r="AB1460" s="93"/>
      <c r="AC1460" s="93"/>
      <c r="AD1460" s="93"/>
      <c r="AE1460" s="93"/>
      <c r="AF1460" s="93"/>
      <c r="AG1460" s="93"/>
      <c r="AH1460" s="93"/>
      <c r="AI1460" s="93"/>
      <c r="AJ1460" s="93"/>
      <c r="AK1460" s="93"/>
      <c r="AL1460" s="93"/>
      <c r="AM1460" s="93"/>
      <c r="AN1460" s="93"/>
      <c r="AO1460" s="93"/>
      <c r="AP1460" s="93"/>
      <c r="AQ1460" s="93"/>
      <c r="AR1460" s="93"/>
      <c r="AS1460" s="93"/>
      <c r="AT1460" s="93"/>
      <c r="AU1460" s="93"/>
      <c r="AV1460" s="93"/>
      <c r="AW1460" s="93"/>
      <c r="AX1460" s="93"/>
      <c r="AY1460" s="93"/>
      <c r="AZ1460" s="93"/>
      <c r="BA1460" s="93"/>
      <c r="BB1460" s="93"/>
      <c r="BC1460" s="93"/>
      <c r="BD1460" s="93"/>
      <c r="BE1460" s="93"/>
      <c r="BF1460" s="93"/>
      <c r="BG1460" s="93"/>
      <c r="BH1460" s="93"/>
      <c r="BI1460" s="93"/>
      <c r="BJ1460" s="93"/>
      <c r="BK1460" s="93"/>
      <c r="BL1460" s="93"/>
      <c r="BM1460" s="93"/>
      <c r="BN1460" s="93"/>
      <c r="BO1460" s="93"/>
      <c r="BP1460" s="93"/>
      <c r="BQ1460" s="93"/>
      <c r="BR1460" s="93"/>
      <c r="BS1460" s="93"/>
      <c r="BT1460" s="93"/>
      <c r="BU1460" s="93"/>
      <c r="BV1460" s="93"/>
      <c r="BW1460" s="93"/>
      <c r="BX1460" s="93"/>
      <c r="BY1460" s="93"/>
    </row>
    <row r="1461" spans="1:77" s="97" customFormat="1" x14ac:dyDescent="0.2">
      <c r="A1461" s="157"/>
      <c r="X1461" s="93"/>
      <c r="Y1461" s="93"/>
      <c r="Z1461" s="93"/>
      <c r="AA1461" s="93"/>
      <c r="AB1461" s="93"/>
      <c r="AC1461" s="93"/>
      <c r="AD1461" s="93"/>
      <c r="AE1461" s="93"/>
      <c r="AF1461" s="93"/>
      <c r="AG1461" s="93"/>
      <c r="AH1461" s="93"/>
      <c r="AI1461" s="93"/>
      <c r="AJ1461" s="93"/>
      <c r="AK1461" s="93"/>
      <c r="AL1461" s="93"/>
      <c r="AM1461" s="93"/>
      <c r="AN1461" s="93"/>
      <c r="AO1461" s="93"/>
      <c r="AP1461" s="93"/>
      <c r="AQ1461" s="93"/>
      <c r="AR1461" s="93"/>
      <c r="AS1461" s="93"/>
      <c r="AT1461" s="93"/>
      <c r="AU1461" s="93"/>
      <c r="AV1461" s="93"/>
      <c r="AW1461" s="93"/>
      <c r="AX1461" s="93"/>
      <c r="AY1461" s="93"/>
      <c r="AZ1461" s="93"/>
      <c r="BA1461" s="93"/>
      <c r="BB1461" s="93"/>
      <c r="BC1461" s="93"/>
      <c r="BD1461" s="93"/>
      <c r="BE1461" s="93"/>
      <c r="BF1461" s="93"/>
      <c r="BG1461" s="93"/>
      <c r="BH1461" s="93"/>
      <c r="BI1461" s="93"/>
      <c r="BJ1461" s="93"/>
      <c r="BK1461" s="93"/>
      <c r="BL1461" s="93"/>
      <c r="BM1461" s="93"/>
      <c r="BN1461" s="93"/>
      <c r="BO1461" s="93"/>
      <c r="BP1461" s="93"/>
      <c r="BQ1461" s="93"/>
      <c r="BR1461" s="93"/>
      <c r="BS1461" s="93"/>
      <c r="BT1461" s="93"/>
      <c r="BU1461" s="93"/>
      <c r="BV1461" s="93"/>
      <c r="BW1461" s="93"/>
      <c r="BX1461" s="93"/>
      <c r="BY1461" s="93"/>
    </row>
    <row r="1462" spans="1:77" s="97" customFormat="1" x14ac:dyDescent="0.2">
      <c r="A1462" s="157"/>
      <c r="X1462" s="93"/>
      <c r="Y1462" s="93"/>
      <c r="Z1462" s="93"/>
      <c r="AA1462" s="93"/>
      <c r="AB1462" s="93"/>
      <c r="AC1462" s="93"/>
      <c r="AD1462" s="93"/>
      <c r="AE1462" s="93"/>
      <c r="AF1462" s="93"/>
      <c r="AG1462" s="93"/>
      <c r="AH1462" s="93"/>
      <c r="AI1462" s="93"/>
      <c r="AJ1462" s="93"/>
      <c r="AK1462" s="93"/>
      <c r="AL1462" s="93"/>
      <c r="AM1462" s="93"/>
      <c r="AN1462" s="93"/>
      <c r="AO1462" s="93"/>
      <c r="AP1462" s="93"/>
      <c r="AQ1462" s="93"/>
      <c r="AR1462" s="93"/>
      <c r="AS1462" s="93"/>
      <c r="AT1462" s="93"/>
      <c r="AU1462" s="93"/>
      <c r="AV1462" s="93"/>
      <c r="AW1462" s="93"/>
      <c r="AX1462" s="93"/>
      <c r="AY1462" s="93"/>
      <c r="AZ1462" s="93"/>
      <c r="BA1462" s="93"/>
      <c r="BB1462" s="93"/>
      <c r="BC1462" s="93"/>
      <c r="BD1462" s="93"/>
      <c r="BE1462" s="93"/>
      <c r="BF1462" s="93"/>
      <c r="BG1462" s="93"/>
      <c r="BH1462" s="93"/>
      <c r="BI1462" s="93"/>
      <c r="BJ1462" s="93"/>
      <c r="BK1462" s="93"/>
      <c r="BL1462" s="93"/>
      <c r="BM1462" s="93"/>
      <c r="BN1462" s="93"/>
      <c r="BO1462" s="93"/>
      <c r="BP1462" s="93"/>
      <c r="BQ1462" s="93"/>
      <c r="BR1462" s="93"/>
      <c r="BS1462" s="93"/>
      <c r="BT1462" s="93"/>
      <c r="BU1462" s="93"/>
      <c r="BV1462" s="93"/>
      <c r="BW1462" s="93"/>
      <c r="BX1462" s="93"/>
      <c r="BY1462" s="93"/>
    </row>
    <row r="1463" spans="1:77" s="97" customFormat="1" x14ac:dyDescent="0.2">
      <c r="A1463" s="157"/>
      <c r="X1463" s="93"/>
      <c r="Y1463" s="93"/>
      <c r="Z1463" s="93"/>
      <c r="AA1463" s="93"/>
      <c r="AB1463" s="93"/>
      <c r="AC1463" s="93"/>
      <c r="AD1463" s="93"/>
      <c r="AE1463" s="93"/>
      <c r="AF1463" s="93"/>
      <c r="AG1463" s="93"/>
      <c r="AH1463" s="93"/>
      <c r="AI1463" s="93"/>
      <c r="AJ1463" s="93"/>
      <c r="AK1463" s="93"/>
      <c r="AL1463" s="93"/>
      <c r="AM1463" s="93"/>
      <c r="AN1463" s="93"/>
      <c r="AO1463" s="93"/>
      <c r="AP1463" s="93"/>
      <c r="AQ1463" s="93"/>
      <c r="AR1463" s="93"/>
      <c r="AS1463" s="93"/>
      <c r="AT1463" s="93"/>
      <c r="AU1463" s="93"/>
      <c r="AV1463" s="93"/>
      <c r="AW1463" s="93"/>
      <c r="AX1463" s="93"/>
      <c r="AY1463" s="93"/>
      <c r="AZ1463" s="93"/>
      <c r="BA1463" s="93"/>
      <c r="BB1463" s="93"/>
      <c r="BC1463" s="93"/>
      <c r="BD1463" s="93"/>
      <c r="BE1463" s="93"/>
      <c r="BF1463" s="93"/>
      <c r="BG1463" s="93"/>
      <c r="BH1463" s="93"/>
      <c r="BI1463" s="93"/>
      <c r="BJ1463" s="93"/>
      <c r="BK1463" s="93"/>
      <c r="BL1463" s="93"/>
      <c r="BM1463" s="93"/>
      <c r="BN1463" s="93"/>
      <c r="BO1463" s="93"/>
      <c r="BP1463" s="93"/>
      <c r="BQ1463" s="93"/>
      <c r="BR1463" s="93"/>
      <c r="BS1463" s="93"/>
      <c r="BT1463" s="93"/>
      <c r="BU1463" s="93"/>
      <c r="BV1463" s="93"/>
      <c r="BW1463" s="93"/>
      <c r="BX1463" s="93"/>
      <c r="BY1463" s="93"/>
    </row>
    <row r="1464" spans="1:77" s="97" customFormat="1" x14ac:dyDescent="0.2">
      <c r="A1464" s="157"/>
      <c r="X1464" s="93"/>
      <c r="Y1464" s="93"/>
      <c r="Z1464" s="93"/>
      <c r="AA1464" s="93"/>
      <c r="AB1464" s="93"/>
      <c r="AC1464" s="93"/>
      <c r="AD1464" s="93"/>
      <c r="AE1464" s="93"/>
      <c r="AF1464" s="93"/>
      <c r="AG1464" s="93"/>
      <c r="AH1464" s="93"/>
      <c r="AI1464" s="93"/>
      <c r="AJ1464" s="93"/>
      <c r="AK1464" s="93"/>
      <c r="AL1464" s="93"/>
      <c r="AM1464" s="93"/>
      <c r="AN1464" s="93"/>
      <c r="AO1464" s="93"/>
      <c r="AP1464" s="93"/>
      <c r="AQ1464" s="93"/>
      <c r="AR1464" s="93"/>
      <c r="AS1464" s="93"/>
      <c r="AT1464" s="93"/>
      <c r="AU1464" s="93"/>
      <c r="AV1464" s="93"/>
      <c r="AW1464" s="93"/>
      <c r="AX1464" s="93"/>
      <c r="AY1464" s="93"/>
      <c r="AZ1464" s="93"/>
      <c r="BA1464" s="93"/>
      <c r="BB1464" s="93"/>
      <c r="BC1464" s="93"/>
      <c r="BD1464" s="93"/>
      <c r="BE1464" s="93"/>
      <c r="BF1464" s="93"/>
      <c r="BG1464" s="93"/>
      <c r="BH1464" s="93"/>
      <c r="BI1464" s="93"/>
      <c r="BJ1464" s="93"/>
      <c r="BK1464" s="93"/>
      <c r="BL1464" s="93"/>
      <c r="BM1464" s="93"/>
      <c r="BN1464" s="93"/>
      <c r="BO1464" s="93"/>
      <c r="BP1464" s="93"/>
      <c r="BQ1464" s="93"/>
      <c r="BR1464" s="93"/>
      <c r="BS1464" s="93"/>
      <c r="BT1464" s="93"/>
      <c r="BU1464" s="93"/>
      <c r="BV1464" s="93"/>
      <c r="BW1464" s="93"/>
      <c r="BX1464" s="93"/>
      <c r="BY1464" s="93"/>
    </row>
    <row r="1465" spans="1:77" s="97" customFormat="1" x14ac:dyDescent="0.2">
      <c r="A1465" s="157"/>
      <c r="X1465" s="93"/>
      <c r="Y1465" s="93"/>
      <c r="Z1465" s="93"/>
      <c r="AA1465" s="93"/>
      <c r="AB1465" s="93"/>
      <c r="AC1465" s="93"/>
      <c r="AD1465" s="93"/>
      <c r="AE1465" s="93"/>
      <c r="AF1465" s="93"/>
      <c r="AG1465" s="93"/>
      <c r="AH1465" s="93"/>
      <c r="AI1465" s="93"/>
      <c r="AJ1465" s="93"/>
      <c r="AK1465" s="93"/>
      <c r="AL1465" s="93"/>
      <c r="AM1465" s="93"/>
      <c r="AN1465" s="93"/>
      <c r="AO1465" s="93"/>
      <c r="AP1465" s="93"/>
      <c r="AQ1465" s="93"/>
      <c r="AR1465" s="93"/>
      <c r="AS1465" s="93"/>
      <c r="AT1465" s="93"/>
      <c r="AU1465" s="93"/>
      <c r="AV1465" s="93"/>
      <c r="AW1465" s="93"/>
      <c r="AX1465" s="93"/>
      <c r="AY1465" s="93"/>
      <c r="AZ1465" s="93"/>
      <c r="BA1465" s="93"/>
      <c r="BB1465" s="93"/>
      <c r="BC1465" s="93"/>
      <c r="BD1465" s="93"/>
      <c r="BE1465" s="93"/>
      <c r="BF1465" s="93"/>
      <c r="BG1465" s="93"/>
      <c r="BH1465" s="93"/>
      <c r="BI1465" s="93"/>
      <c r="BJ1465" s="93"/>
      <c r="BK1465" s="93"/>
      <c r="BL1465" s="93"/>
      <c r="BM1465" s="93"/>
      <c r="BN1465" s="93"/>
      <c r="BO1465" s="93"/>
      <c r="BP1465" s="93"/>
      <c r="BQ1465" s="93"/>
      <c r="BR1465" s="93"/>
      <c r="BS1465" s="93"/>
      <c r="BT1465" s="93"/>
      <c r="BU1465" s="93"/>
      <c r="BV1465" s="93"/>
      <c r="BW1465" s="93"/>
      <c r="BX1465" s="93"/>
      <c r="BY1465" s="93"/>
    </row>
    <row r="1466" spans="1:77" s="97" customFormat="1" x14ac:dyDescent="0.2">
      <c r="A1466" s="157"/>
      <c r="X1466" s="93"/>
      <c r="Y1466" s="93"/>
      <c r="Z1466" s="93"/>
      <c r="AA1466" s="93"/>
      <c r="AB1466" s="93"/>
      <c r="AC1466" s="93"/>
      <c r="AD1466" s="93"/>
      <c r="AE1466" s="93"/>
      <c r="AF1466" s="93"/>
      <c r="AG1466" s="93"/>
      <c r="AH1466" s="93"/>
      <c r="AI1466" s="93"/>
      <c r="AJ1466" s="93"/>
      <c r="AK1466" s="93"/>
      <c r="AL1466" s="93"/>
      <c r="AM1466" s="93"/>
      <c r="AN1466" s="93"/>
      <c r="AO1466" s="93"/>
      <c r="AP1466" s="93"/>
      <c r="AQ1466" s="93"/>
      <c r="AR1466" s="93"/>
      <c r="AS1466" s="93"/>
      <c r="AT1466" s="93"/>
      <c r="AU1466" s="93"/>
      <c r="AV1466" s="93"/>
      <c r="AW1466" s="93"/>
      <c r="AX1466" s="93"/>
      <c r="AY1466" s="93"/>
      <c r="AZ1466" s="93"/>
      <c r="BA1466" s="93"/>
      <c r="BB1466" s="93"/>
      <c r="BC1466" s="93"/>
      <c r="BD1466" s="93"/>
      <c r="BE1466" s="93"/>
      <c r="BF1466" s="93"/>
      <c r="BG1466" s="93"/>
      <c r="BH1466" s="93"/>
      <c r="BI1466" s="93"/>
      <c r="BJ1466" s="93"/>
      <c r="BK1466" s="93"/>
      <c r="BL1466" s="93"/>
      <c r="BM1466" s="93"/>
      <c r="BN1466" s="93"/>
      <c r="BO1466" s="93"/>
      <c r="BP1466" s="93"/>
      <c r="BQ1466" s="93"/>
      <c r="BR1466" s="93"/>
      <c r="BS1466" s="93"/>
      <c r="BT1466" s="93"/>
      <c r="BU1466" s="93"/>
      <c r="BV1466" s="93"/>
      <c r="BW1466" s="93"/>
      <c r="BX1466" s="93"/>
      <c r="BY1466" s="93"/>
    </row>
    <row r="1467" spans="1:77" s="97" customFormat="1" x14ac:dyDescent="0.2">
      <c r="A1467" s="157"/>
      <c r="X1467" s="93"/>
      <c r="Y1467" s="93"/>
      <c r="Z1467" s="93"/>
      <c r="AA1467" s="93"/>
      <c r="AB1467" s="93"/>
      <c r="AC1467" s="93"/>
      <c r="AD1467" s="93"/>
      <c r="AE1467" s="93"/>
      <c r="AF1467" s="93"/>
      <c r="AG1467" s="93"/>
      <c r="AH1467" s="93"/>
      <c r="AI1467" s="93"/>
      <c r="AJ1467" s="93"/>
      <c r="AK1467" s="93"/>
      <c r="AL1467" s="93"/>
      <c r="AM1467" s="93"/>
      <c r="AN1467" s="93"/>
      <c r="AO1467" s="93"/>
      <c r="AP1467" s="93"/>
      <c r="AQ1467" s="93"/>
      <c r="AR1467" s="93"/>
      <c r="AS1467" s="93"/>
      <c r="AT1467" s="93"/>
      <c r="AU1467" s="93"/>
      <c r="AV1467" s="93"/>
      <c r="AW1467" s="93"/>
      <c r="AX1467" s="93"/>
      <c r="AY1467" s="93"/>
      <c r="AZ1467" s="93"/>
      <c r="BA1467" s="93"/>
      <c r="BB1467" s="93"/>
      <c r="BC1467" s="93"/>
      <c r="BD1467" s="93"/>
      <c r="BE1467" s="93"/>
      <c r="BF1467" s="93"/>
      <c r="BG1467" s="93"/>
      <c r="BH1467" s="93"/>
      <c r="BI1467" s="93"/>
      <c r="BJ1467" s="93"/>
      <c r="BK1467" s="93"/>
      <c r="BL1467" s="93"/>
      <c r="BM1467" s="93"/>
      <c r="BN1467" s="93"/>
      <c r="BO1467" s="93"/>
      <c r="BP1467" s="93"/>
      <c r="BQ1467" s="93"/>
      <c r="BR1467" s="93"/>
      <c r="BS1467" s="93"/>
      <c r="BT1467" s="93"/>
      <c r="BU1467" s="93"/>
      <c r="BV1467" s="93"/>
      <c r="BW1467" s="93"/>
      <c r="BX1467" s="93"/>
      <c r="BY1467" s="93"/>
    </row>
    <row r="1468" spans="1:77" s="97" customFormat="1" x14ac:dyDescent="0.2">
      <c r="A1468" s="157"/>
      <c r="X1468" s="93"/>
      <c r="Y1468" s="93"/>
      <c r="Z1468" s="93"/>
      <c r="AA1468" s="93"/>
      <c r="AB1468" s="93"/>
      <c r="AC1468" s="93"/>
      <c r="AD1468" s="93"/>
      <c r="AE1468" s="93"/>
      <c r="AF1468" s="93"/>
      <c r="AG1468" s="93"/>
      <c r="AH1468" s="93"/>
      <c r="AI1468" s="93"/>
      <c r="AJ1468" s="93"/>
      <c r="AK1468" s="93"/>
      <c r="AL1468" s="93"/>
      <c r="AM1468" s="93"/>
      <c r="AN1468" s="93"/>
      <c r="AO1468" s="93"/>
      <c r="AP1468" s="93"/>
      <c r="AQ1468" s="93"/>
      <c r="AR1468" s="93"/>
      <c r="AS1468" s="93"/>
      <c r="AT1468" s="93"/>
      <c r="AU1468" s="93"/>
      <c r="AV1468" s="93"/>
      <c r="AW1468" s="93"/>
      <c r="AX1468" s="93"/>
      <c r="AY1468" s="93"/>
      <c r="AZ1468" s="93"/>
      <c r="BA1468" s="93"/>
      <c r="BB1468" s="93"/>
      <c r="BC1468" s="93"/>
      <c r="BD1468" s="93"/>
      <c r="BE1468" s="93"/>
      <c r="BF1468" s="93"/>
      <c r="BG1468" s="93"/>
      <c r="BH1468" s="93"/>
      <c r="BI1468" s="93"/>
      <c r="BJ1468" s="93"/>
      <c r="BK1468" s="93"/>
      <c r="BL1468" s="93"/>
      <c r="BM1468" s="93"/>
      <c r="BN1468" s="93"/>
      <c r="BO1468" s="93"/>
      <c r="BP1468" s="93"/>
      <c r="BQ1468" s="93"/>
      <c r="BR1468" s="93"/>
      <c r="BS1468" s="93"/>
      <c r="BT1468" s="93"/>
      <c r="BU1468" s="93"/>
      <c r="BV1468" s="93"/>
      <c r="BW1468" s="93"/>
      <c r="BX1468" s="93"/>
      <c r="BY1468" s="93"/>
    </row>
    <row r="1469" spans="1:77" s="97" customFormat="1" x14ac:dyDescent="0.2">
      <c r="A1469" s="157"/>
      <c r="X1469" s="93"/>
      <c r="Y1469" s="93"/>
      <c r="Z1469" s="93"/>
      <c r="AA1469" s="93"/>
      <c r="AB1469" s="93"/>
      <c r="AC1469" s="93"/>
      <c r="AD1469" s="93"/>
      <c r="AE1469" s="93"/>
      <c r="AF1469" s="93"/>
      <c r="AG1469" s="93"/>
      <c r="AH1469" s="93"/>
      <c r="AI1469" s="93"/>
      <c r="AJ1469" s="93"/>
      <c r="AK1469" s="93"/>
      <c r="AL1469" s="93"/>
      <c r="AM1469" s="93"/>
      <c r="AN1469" s="93"/>
      <c r="AO1469" s="93"/>
      <c r="AP1469" s="93"/>
      <c r="AQ1469" s="93"/>
      <c r="AR1469" s="93"/>
      <c r="AS1469" s="93"/>
      <c r="AT1469" s="93"/>
      <c r="AU1469" s="93"/>
      <c r="AV1469" s="93"/>
      <c r="AW1469" s="93"/>
      <c r="AX1469" s="93"/>
      <c r="AY1469" s="93"/>
      <c r="AZ1469" s="93"/>
      <c r="BA1469" s="93"/>
      <c r="BB1469" s="93"/>
      <c r="BC1469" s="93"/>
      <c r="BD1469" s="93"/>
      <c r="BE1469" s="93"/>
      <c r="BF1469" s="93"/>
      <c r="BG1469" s="93"/>
      <c r="BH1469" s="93"/>
      <c r="BI1469" s="93"/>
      <c r="BJ1469" s="93"/>
      <c r="BK1469" s="93"/>
      <c r="BL1469" s="93"/>
      <c r="BM1469" s="93"/>
      <c r="BN1469" s="93"/>
      <c r="BO1469" s="93"/>
      <c r="BP1469" s="93"/>
      <c r="BQ1469" s="93"/>
      <c r="BR1469" s="93"/>
      <c r="BS1469" s="93"/>
      <c r="BT1469" s="93"/>
      <c r="BU1469" s="93"/>
      <c r="BV1469" s="93"/>
      <c r="BW1469" s="93"/>
      <c r="BX1469" s="93"/>
      <c r="BY1469" s="93"/>
    </row>
    <row r="1470" spans="1:77" s="97" customFormat="1" x14ac:dyDescent="0.2">
      <c r="A1470" s="157"/>
      <c r="X1470" s="93"/>
      <c r="Y1470" s="93"/>
      <c r="Z1470" s="93"/>
      <c r="AA1470" s="93"/>
      <c r="AB1470" s="93"/>
      <c r="AC1470" s="93"/>
      <c r="AD1470" s="93"/>
      <c r="AE1470" s="93"/>
      <c r="AF1470" s="93"/>
      <c r="AG1470" s="93"/>
      <c r="AH1470" s="93"/>
      <c r="AI1470" s="93"/>
      <c r="AJ1470" s="93"/>
      <c r="AK1470" s="93"/>
      <c r="AL1470" s="93"/>
      <c r="AM1470" s="93"/>
      <c r="AN1470" s="93"/>
      <c r="AO1470" s="93"/>
      <c r="AP1470" s="93"/>
      <c r="AQ1470" s="93"/>
      <c r="AR1470" s="93"/>
      <c r="AS1470" s="93"/>
      <c r="AT1470" s="93"/>
      <c r="AU1470" s="93"/>
      <c r="AV1470" s="93"/>
      <c r="AW1470" s="93"/>
      <c r="AX1470" s="93"/>
      <c r="AY1470" s="93"/>
      <c r="AZ1470" s="93"/>
      <c r="BA1470" s="93"/>
      <c r="BB1470" s="93"/>
      <c r="BC1470" s="93"/>
      <c r="BD1470" s="93"/>
      <c r="BE1470" s="93"/>
      <c r="BF1470" s="93"/>
      <c r="BG1470" s="93"/>
      <c r="BH1470" s="93"/>
      <c r="BI1470" s="93"/>
      <c r="BJ1470" s="93"/>
      <c r="BK1470" s="93"/>
      <c r="BL1470" s="93"/>
      <c r="BM1470" s="93"/>
      <c r="BN1470" s="93"/>
      <c r="BO1470" s="93"/>
      <c r="BP1470" s="93"/>
      <c r="BQ1470" s="93"/>
      <c r="BR1470" s="93"/>
      <c r="BS1470" s="93"/>
      <c r="BT1470" s="93"/>
      <c r="BU1470" s="93"/>
      <c r="BV1470" s="93"/>
      <c r="BW1470" s="93"/>
      <c r="BX1470" s="93"/>
      <c r="BY1470" s="93"/>
    </row>
    <row r="1471" spans="1:77" s="97" customFormat="1" x14ac:dyDescent="0.2">
      <c r="A1471" s="157"/>
      <c r="X1471" s="93"/>
      <c r="Y1471" s="93"/>
      <c r="Z1471" s="93"/>
      <c r="AA1471" s="93"/>
      <c r="AB1471" s="93"/>
      <c r="AC1471" s="93"/>
      <c r="AD1471" s="93"/>
      <c r="AE1471" s="93"/>
      <c r="AF1471" s="93"/>
      <c r="AG1471" s="93"/>
      <c r="AH1471" s="93"/>
      <c r="AI1471" s="93"/>
      <c r="AJ1471" s="93"/>
      <c r="AK1471" s="93"/>
      <c r="AL1471" s="93"/>
      <c r="AM1471" s="93"/>
      <c r="AN1471" s="93"/>
      <c r="AO1471" s="93"/>
      <c r="AP1471" s="93"/>
      <c r="AQ1471" s="93"/>
      <c r="AR1471" s="93"/>
      <c r="AS1471" s="93"/>
      <c r="AT1471" s="93"/>
      <c r="AU1471" s="93"/>
      <c r="AV1471" s="93"/>
      <c r="AW1471" s="93"/>
      <c r="AX1471" s="93"/>
      <c r="AY1471" s="93"/>
      <c r="AZ1471" s="93"/>
      <c r="BA1471" s="93"/>
      <c r="BB1471" s="93"/>
      <c r="BC1471" s="93"/>
      <c r="BD1471" s="93"/>
      <c r="BE1471" s="93"/>
      <c r="BF1471" s="93"/>
      <c r="BG1471" s="93"/>
      <c r="BH1471" s="93"/>
      <c r="BI1471" s="93"/>
      <c r="BJ1471" s="93"/>
      <c r="BK1471" s="93"/>
      <c r="BL1471" s="93"/>
      <c r="BM1471" s="93"/>
      <c r="BN1471" s="93"/>
      <c r="BO1471" s="93"/>
      <c r="BP1471" s="93"/>
      <c r="BQ1471" s="93"/>
      <c r="BR1471" s="93"/>
      <c r="BS1471" s="93"/>
      <c r="BT1471" s="93"/>
      <c r="BU1471" s="93"/>
      <c r="BV1471" s="93"/>
      <c r="BW1471" s="93"/>
      <c r="BX1471" s="93"/>
      <c r="BY1471" s="93"/>
    </row>
    <row r="1472" spans="1:77" s="97" customFormat="1" x14ac:dyDescent="0.2">
      <c r="A1472" s="157"/>
      <c r="X1472" s="93"/>
      <c r="Y1472" s="93"/>
      <c r="Z1472" s="93"/>
      <c r="AA1472" s="93"/>
      <c r="AB1472" s="93"/>
      <c r="AC1472" s="93"/>
      <c r="AD1472" s="93"/>
      <c r="AE1472" s="93"/>
      <c r="AF1472" s="93"/>
      <c r="AG1472" s="93"/>
      <c r="AH1472" s="93"/>
      <c r="AI1472" s="93"/>
      <c r="AJ1472" s="93"/>
      <c r="AK1472" s="93"/>
      <c r="AL1472" s="93"/>
      <c r="AM1472" s="93"/>
      <c r="AN1472" s="93"/>
      <c r="AO1472" s="93"/>
      <c r="AP1472" s="93"/>
      <c r="AQ1472" s="93"/>
      <c r="AR1472" s="93"/>
      <c r="AS1472" s="93"/>
      <c r="AT1472" s="93"/>
      <c r="AU1472" s="93"/>
      <c r="AV1472" s="93"/>
      <c r="AW1472" s="93"/>
      <c r="AX1472" s="93"/>
      <c r="AY1472" s="93"/>
      <c r="AZ1472" s="93"/>
      <c r="BA1472" s="93"/>
      <c r="BB1472" s="93"/>
      <c r="BC1472" s="93"/>
      <c r="BD1472" s="93"/>
      <c r="BE1472" s="93"/>
      <c r="BF1472" s="93"/>
      <c r="BG1472" s="93"/>
      <c r="BH1472" s="93"/>
      <c r="BI1472" s="93"/>
      <c r="BJ1472" s="93"/>
      <c r="BK1472" s="93"/>
      <c r="BL1472" s="93"/>
      <c r="BM1472" s="93"/>
      <c r="BN1472" s="93"/>
      <c r="BO1472" s="93"/>
      <c r="BP1472" s="93"/>
      <c r="BQ1472" s="93"/>
      <c r="BR1472" s="93"/>
      <c r="BS1472" s="93"/>
      <c r="BT1472" s="93"/>
      <c r="BU1472" s="93"/>
      <c r="BV1472" s="93"/>
      <c r="BW1472" s="93"/>
      <c r="BX1472" s="93"/>
      <c r="BY1472" s="93"/>
    </row>
    <row r="1473" spans="1:77" s="97" customFormat="1" x14ac:dyDescent="0.2">
      <c r="A1473" s="157"/>
      <c r="X1473" s="93"/>
      <c r="Y1473" s="93"/>
      <c r="Z1473" s="93"/>
      <c r="AA1473" s="93"/>
      <c r="AB1473" s="93"/>
      <c r="AC1473" s="93"/>
      <c r="AD1473" s="93"/>
      <c r="AE1473" s="93"/>
      <c r="AF1473" s="93"/>
      <c r="AG1473" s="93"/>
      <c r="AH1473" s="93"/>
      <c r="AI1473" s="93"/>
      <c r="AJ1473" s="93"/>
      <c r="AK1473" s="93"/>
      <c r="AL1473" s="93"/>
      <c r="AM1473" s="93"/>
      <c r="AN1473" s="93"/>
      <c r="AO1473" s="93"/>
      <c r="AP1473" s="93"/>
      <c r="AQ1473" s="93"/>
      <c r="AR1473" s="93"/>
      <c r="AS1473" s="93"/>
      <c r="AT1473" s="93"/>
      <c r="AU1473" s="93"/>
      <c r="AV1473" s="93"/>
      <c r="AW1473" s="93"/>
      <c r="AX1473" s="93"/>
      <c r="AY1473" s="93"/>
      <c r="AZ1473" s="93"/>
      <c r="BA1473" s="93"/>
      <c r="BB1473" s="93"/>
      <c r="BC1473" s="93"/>
      <c r="BD1473" s="93"/>
      <c r="BE1473" s="93"/>
      <c r="BF1473" s="93"/>
      <c r="BG1473" s="93"/>
      <c r="BH1473" s="93"/>
      <c r="BI1473" s="93"/>
      <c r="BJ1473" s="93"/>
      <c r="BK1473" s="93"/>
      <c r="BL1473" s="93"/>
      <c r="BM1473" s="93"/>
      <c r="BN1473" s="93"/>
      <c r="BO1473" s="93"/>
      <c r="BP1473" s="93"/>
      <c r="BQ1473" s="93"/>
      <c r="BR1473" s="93"/>
      <c r="BS1473" s="93"/>
      <c r="BT1473" s="93"/>
      <c r="BU1473" s="93"/>
      <c r="BV1473" s="93"/>
      <c r="BW1473" s="93"/>
      <c r="BX1473" s="93"/>
      <c r="BY1473" s="93"/>
    </row>
    <row r="1474" spans="1:77" s="97" customFormat="1" x14ac:dyDescent="0.2">
      <c r="A1474" s="157"/>
      <c r="X1474" s="93"/>
      <c r="Y1474" s="93"/>
      <c r="Z1474" s="93"/>
      <c r="AA1474" s="93"/>
      <c r="AB1474" s="93"/>
      <c r="AC1474" s="93"/>
      <c r="AD1474" s="93"/>
      <c r="AE1474" s="93"/>
      <c r="AF1474" s="93"/>
      <c r="AG1474" s="93"/>
      <c r="AH1474" s="93"/>
      <c r="AI1474" s="93"/>
      <c r="AJ1474" s="93"/>
      <c r="AK1474" s="93"/>
      <c r="AL1474" s="93"/>
      <c r="AM1474" s="93"/>
      <c r="AN1474" s="93"/>
      <c r="AO1474" s="93"/>
      <c r="AP1474" s="93"/>
      <c r="AQ1474" s="93"/>
      <c r="AR1474" s="93"/>
      <c r="AS1474" s="93"/>
      <c r="AT1474" s="93"/>
      <c r="AU1474" s="93"/>
      <c r="AV1474" s="93"/>
      <c r="AW1474" s="93"/>
      <c r="AX1474" s="93"/>
      <c r="AY1474" s="93"/>
      <c r="AZ1474" s="93"/>
      <c r="BA1474" s="93"/>
      <c r="BB1474" s="93"/>
      <c r="BC1474" s="93"/>
      <c r="BD1474" s="93"/>
      <c r="BE1474" s="93"/>
      <c r="BF1474" s="93"/>
      <c r="BG1474" s="93"/>
      <c r="BH1474" s="93"/>
      <c r="BI1474" s="93"/>
      <c r="BJ1474" s="93"/>
      <c r="BK1474" s="93"/>
      <c r="BL1474" s="93"/>
      <c r="BM1474" s="93"/>
      <c r="BN1474" s="93"/>
      <c r="BO1474" s="93"/>
      <c r="BP1474" s="93"/>
      <c r="BQ1474" s="93"/>
      <c r="BR1474" s="93"/>
      <c r="BS1474" s="93"/>
      <c r="BT1474" s="93"/>
      <c r="BU1474" s="93"/>
      <c r="BV1474" s="93"/>
      <c r="BW1474" s="93"/>
      <c r="BX1474" s="93"/>
      <c r="BY1474" s="93"/>
    </row>
    <row r="1475" spans="1:77" s="97" customFormat="1" x14ac:dyDescent="0.2">
      <c r="A1475" s="157"/>
      <c r="X1475" s="93"/>
      <c r="Y1475" s="93"/>
      <c r="Z1475" s="93"/>
      <c r="AA1475" s="93"/>
      <c r="AB1475" s="93"/>
      <c r="AC1475" s="93"/>
      <c r="AD1475" s="93"/>
      <c r="AE1475" s="93"/>
      <c r="AF1475" s="93"/>
      <c r="AG1475" s="93"/>
      <c r="AH1475" s="93"/>
      <c r="AI1475" s="93"/>
      <c r="AJ1475" s="93"/>
      <c r="AK1475" s="93"/>
      <c r="AL1475" s="93"/>
      <c r="AM1475" s="93"/>
      <c r="AN1475" s="93"/>
      <c r="AO1475" s="93"/>
      <c r="AP1475" s="93"/>
      <c r="AQ1475" s="93"/>
      <c r="AR1475" s="93"/>
      <c r="AS1475" s="93"/>
      <c r="AT1475" s="93"/>
      <c r="AU1475" s="93"/>
      <c r="AV1475" s="93"/>
      <c r="AW1475" s="93"/>
      <c r="AX1475" s="93"/>
      <c r="AY1475" s="93"/>
      <c r="AZ1475" s="93"/>
      <c r="BA1475" s="93"/>
      <c r="BB1475" s="93"/>
      <c r="BC1475" s="93"/>
      <c r="BD1475" s="93"/>
      <c r="BE1475" s="93"/>
      <c r="BF1475" s="93"/>
      <c r="BG1475" s="93"/>
      <c r="BH1475" s="93"/>
      <c r="BI1475" s="93"/>
      <c r="BJ1475" s="93"/>
      <c r="BK1475" s="93"/>
      <c r="BL1475" s="93"/>
      <c r="BM1475" s="93"/>
      <c r="BN1475" s="93"/>
      <c r="BO1475" s="93"/>
      <c r="BP1475" s="93"/>
      <c r="BQ1475" s="93"/>
      <c r="BR1475" s="93"/>
      <c r="BS1475" s="93"/>
      <c r="BT1475" s="93"/>
      <c r="BU1475" s="93"/>
      <c r="BV1475" s="93"/>
      <c r="BW1475" s="93"/>
      <c r="BX1475" s="93"/>
      <c r="BY1475" s="93"/>
    </row>
    <row r="1476" spans="1:77" s="97" customFormat="1" x14ac:dyDescent="0.2">
      <c r="A1476" s="157"/>
      <c r="X1476" s="93"/>
      <c r="Y1476" s="93"/>
      <c r="Z1476" s="93"/>
      <c r="AA1476" s="93"/>
      <c r="AB1476" s="93"/>
      <c r="AC1476" s="93"/>
      <c r="AD1476" s="93"/>
      <c r="AE1476" s="93"/>
      <c r="AF1476" s="93"/>
      <c r="AG1476" s="93"/>
      <c r="AH1476" s="93"/>
      <c r="AI1476" s="93"/>
      <c r="AJ1476" s="93"/>
      <c r="AK1476" s="93"/>
      <c r="AL1476" s="93"/>
      <c r="AM1476" s="93"/>
      <c r="AN1476" s="93"/>
      <c r="AO1476" s="93"/>
      <c r="AP1476" s="93"/>
      <c r="AQ1476" s="93"/>
      <c r="AR1476" s="93"/>
      <c r="AS1476" s="93"/>
      <c r="AT1476" s="93"/>
      <c r="AU1476" s="93"/>
      <c r="AV1476" s="93"/>
      <c r="AW1476" s="93"/>
      <c r="AX1476" s="93"/>
      <c r="AY1476" s="93"/>
      <c r="AZ1476" s="93"/>
      <c r="BA1476" s="93"/>
      <c r="BB1476" s="93"/>
      <c r="BC1476" s="93"/>
      <c r="BD1476" s="93"/>
      <c r="BE1476" s="93"/>
      <c r="BF1476" s="93"/>
      <c r="BG1476" s="93"/>
      <c r="BH1476" s="93"/>
      <c r="BI1476" s="93"/>
      <c r="BJ1476" s="93"/>
      <c r="BK1476" s="93"/>
      <c r="BL1476" s="93"/>
      <c r="BM1476" s="93"/>
      <c r="BN1476" s="93"/>
      <c r="BO1476" s="93"/>
      <c r="BP1476" s="93"/>
      <c r="BQ1476" s="93"/>
      <c r="BR1476" s="93"/>
      <c r="BS1476" s="93"/>
      <c r="BT1476" s="93"/>
      <c r="BU1476" s="93"/>
      <c r="BV1476" s="93"/>
      <c r="BW1476" s="93"/>
      <c r="BX1476" s="93"/>
      <c r="BY1476" s="93"/>
    </row>
    <row r="1477" spans="1:77" s="97" customFormat="1" x14ac:dyDescent="0.2">
      <c r="A1477" s="157"/>
      <c r="X1477" s="93"/>
      <c r="Y1477" s="93"/>
      <c r="Z1477" s="93"/>
      <c r="AA1477" s="93"/>
      <c r="AB1477" s="93"/>
      <c r="AC1477" s="93"/>
      <c r="AD1477" s="93"/>
      <c r="AE1477" s="93"/>
      <c r="AF1477" s="93"/>
      <c r="AG1477" s="93"/>
      <c r="AH1477" s="93"/>
      <c r="AI1477" s="93"/>
      <c r="AJ1477" s="93"/>
      <c r="AK1477" s="93"/>
      <c r="AL1477" s="93"/>
      <c r="AM1477" s="93"/>
      <c r="AN1477" s="93"/>
      <c r="AO1477" s="93"/>
      <c r="AP1477" s="93"/>
      <c r="AQ1477" s="93"/>
      <c r="AR1477" s="93"/>
      <c r="AS1477" s="93"/>
      <c r="AT1477" s="93"/>
      <c r="AU1477" s="93"/>
      <c r="AV1477" s="93"/>
      <c r="AW1477" s="93"/>
      <c r="AX1477" s="93"/>
      <c r="AY1477" s="93"/>
      <c r="AZ1477" s="93"/>
      <c r="BA1477" s="93"/>
      <c r="BB1477" s="93"/>
      <c r="BC1477" s="93"/>
      <c r="BD1477" s="93"/>
      <c r="BE1477" s="93"/>
      <c r="BF1477" s="93"/>
      <c r="BG1477" s="93"/>
      <c r="BH1477" s="93"/>
      <c r="BI1477" s="93"/>
      <c r="BJ1477" s="93"/>
      <c r="BK1477" s="93"/>
      <c r="BL1477" s="93"/>
      <c r="BM1477" s="93"/>
      <c r="BN1477" s="93"/>
      <c r="BO1477" s="93"/>
      <c r="BP1477" s="93"/>
      <c r="BQ1477" s="93"/>
      <c r="BR1477" s="93"/>
      <c r="BS1477" s="93"/>
      <c r="BT1477" s="93"/>
      <c r="BU1477" s="93"/>
      <c r="BV1477" s="93"/>
      <c r="BW1477" s="93"/>
      <c r="BX1477" s="93"/>
      <c r="BY1477" s="93"/>
    </row>
    <row r="1478" spans="1:77" s="97" customFormat="1" x14ac:dyDescent="0.2">
      <c r="A1478" s="157"/>
      <c r="X1478" s="93"/>
      <c r="Y1478" s="93"/>
      <c r="Z1478" s="93"/>
      <c r="AA1478" s="93"/>
      <c r="AB1478" s="93"/>
      <c r="AC1478" s="93"/>
      <c r="AD1478" s="93"/>
      <c r="AE1478" s="93"/>
      <c r="AF1478" s="93"/>
      <c r="AG1478" s="93"/>
      <c r="AH1478" s="93"/>
      <c r="AI1478" s="93"/>
      <c r="AJ1478" s="93"/>
      <c r="AK1478" s="93"/>
      <c r="AL1478" s="93"/>
      <c r="AM1478" s="93"/>
      <c r="AN1478" s="93"/>
      <c r="AO1478" s="93"/>
      <c r="AP1478" s="93"/>
      <c r="AQ1478" s="93"/>
      <c r="AR1478" s="93"/>
      <c r="AS1478" s="93"/>
      <c r="AT1478" s="93"/>
      <c r="AU1478" s="93"/>
      <c r="AV1478" s="93"/>
      <c r="AW1478" s="93"/>
      <c r="AX1478" s="93"/>
      <c r="AY1478" s="93"/>
      <c r="AZ1478" s="93"/>
      <c r="BA1478" s="93"/>
      <c r="BB1478" s="93"/>
      <c r="BC1478" s="93"/>
      <c r="BD1478" s="93"/>
      <c r="BE1478" s="93"/>
      <c r="BF1478" s="93"/>
      <c r="BG1478" s="93"/>
      <c r="BH1478" s="93"/>
      <c r="BI1478" s="93"/>
      <c r="BJ1478" s="93"/>
      <c r="BK1478" s="93"/>
      <c r="BL1478" s="93"/>
      <c r="BM1478" s="93"/>
      <c r="BN1478" s="93"/>
      <c r="BO1478" s="93"/>
      <c r="BP1478" s="93"/>
      <c r="BQ1478" s="93"/>
      <c r="BR1478" s="93"/>
      <c r="BS1478" s="93"/>
      <c r="BT1478" s="93"/>
      <c r="BU1478" s="93"/>
      <c r="BV1478" s="93"/>
      <c r="BW1478" s="93"/>
      <c r="BX1478" s="93"/>
      <c r="BY1478" s="93"/>
    </row>
    <row r="1479" spans="1:77" s="97" customFormat="1" x14ac:dyDescent="0.2">
      <c r="A1479" s="157"/>
      <c r="X1479" s="93"/>
      <c r="Y1479" s="93"/>
      <c r="Z1479" s="93"/>
      <c r="AA1479" s="93"/>
      <c r="AB1479" s="93"/>
      <c r="AC1479" s="93"/>
      <c r="AD1479" s="93"/>
      <c r="AE1479" s="93"/>
      <c r="AF1479" s="93"/>
      <c r="AG1479" s="93"/>
      <c r="AH1479" s="93"/>
      <c r="AI1479" s="93"/>
      <c r="AJ1479" s="93"/>
      <c r="AK1479" s="93"/>
      <c r="AL1479" s="93"/>
      <c r="AM1479" s="93"/>
      <c r="AN1479" s="93"/>
      <c r="AO1479" s="93"/>
      <c r="AP1479" s="93"/>
      <c r="AQ1479" s="93"/>
      <c r="AR1479" s="93"/>
      <c r="AS1479" s="93"/>
      <c r="AT1479" s="93"/>
      <c r="AU1479" s="93"/>
      <c r="AV1479" s="93"/>
      <c r="AW1479" s="93"/>
      <c r="AX1479" s="93"/>
      <c r="AY1479" s="93"/>
      <c r="AZ1479" s="93"/>
      <c r="BA1479" s="93"/>
      <c r="BB1479" s="93"/>
      <c r="BC1479" s="93"/>
      <c r="BD1479" s="93"/>
      <c r="BE1479" s="93"/>
      <c r="BF1479" s="93"/>
      <c r="BG1479" s="93"/>
      <c r="BH1479" s="93"/>
      <c r="BI1479" s="93"/>
      <c r="BJ1479" s="93"/>
      <c r="BK1479" s="93"/>
      <c r="BL1479" s="93"/>
      <c r="BM1479" s="93"/>
      <c r="BN1479" s="93"/>
      <c r="BO1479" s="93"/>
      <c r="BP1479" s="93"/>
      <c r="BQ1479" s="93"/>
      <c r="BR1479" s="93"/>
      <c r="BS1479" s="93"/>
      <c r="BT1479" s="93"/>
      <c r="BU1479" s="93"/>
      <c r="BV1479" s="93"/>
      <c r="BW1479" s="93"/>
      <c r="BX1479" s="93"/>
      <c r="BY1479" s="93"/>
    </row>
    <row r="1480" spans="1:77" s="97" customFormat="1" x14ac:dyDescent="0.2">
      <c r="A1480" s="157"/>
      <c r="X1480" s="93"/>
      <c r="Y1480" s="93"/>
      <c r="Z1480" s="93"/>
      <c r="AA1480" s="93"/>
      <c r="AB1480" s="93"/>
      <c r="AC1480" s="93"/>
      <c r="AD1480" s="93"/>
      <c r="AE1480" s="93"/>
      <c r="AF1480" s="93"/>
      <c r="AG1480" s="93"/>
      <c r="AH1480" s="93"/>
      <c r="AI1480" s="93"/>
      <c r="AJ1480" s="93"/>
      <c r="AK1480" s="93"/>
      <c r="AL1480" s="93"/>
      <c r="AM1480" s="93"/>
      <c r="AN1480" s="93"/>
      <c r="AO1480" s="93"/>
      <c r="AP1480" s="93"/>
      <c r="AQ1480" s="93"/>
      <c r="AR1480" s="93"/>
      <c r="AS1480" s="93"/>
      <c r="AT1480" s="93"/>
      <c r="AU1480" s="93"/>
      <c r="AV1480" s="93"/>
      <c r="AW1480" s="93"/>
      <c r="AX1480" s="93"/>
      <c r="AY1480" s="93"/>
      <c r="AZ1480" s="93"/>
      <c r="BA1480" s="93"/>
      <c r="BB1480" s="93"/>
      <c r="BC1480" s="93"/>
      <c r="BD1480" s="93"/>
      <c r="BE1480" s="93"/>
      <c r="BF1480" s="93"/>
      <c r="BG1480" s="93"/>
      <c r="BH1480" s="93"/>
      <c r="BI1480" s="93"/>
      <c r="BJ1480" s="93"/>
      <c r="BK1480" s="93"/>
      <c r="BL1480" s="93"/>
      <c r="BM1480" s="93"/>
      <c r="BN1480" s="93"/>
      <c r="BO1480" s="93"/>
      <c r="BP1480" s="93"/>
      <c r="BQ1480" s="93"/>
      <c r="BR1480" s="93"/>
      <c r="BS1480" s="93"/>
      <c r="BT1480" s="93"/>
      <c r="BU1480" s="93"/>
      <c r="BV1480" s="93"/>
      <c r="BW1480" s="93"/>
      <c r="BX1480" s="93"/>
      <c r="BY1480" s="93"/>
    </row>
    <row r="1481" spans="1:77" s="97" customFormat="1" x14ac:dyDescent="0.2">
      <c r="A1481" s="157"/>
      <c r="X1481" s="93"/>
      <c r="Y1481" s="93"/>
      <c r="Z1481" s="93"/>
      <c r="AA1481" s="93"/>
      <c r="AB1481" s="93"/>
      <c r="AC1481" s="93"/>
      <c r="AD1481" s="93"/>
      <c r="AE1481" s="93"/>
      <c r="AF1481" s="93"/>
      <c r="AG1481" s="93"/>
      <c r="AH1481" s="93"/>
      <c r="AI1481" s="93"/>
      <c r="AJ1481" s="93"/>
      <c r="AK1481" s="93"/>
      <c r="AL1481" s="93"/>
      <c r="AM1481" s="93"/>
      <c r="AN1481" s="93"/>
      <c r="AO1481" s="93"/>
      <c r="AP1481" s="93"/>
      <c r="AQ1481" s="93"/>
      <c r="AR1481" s="93"/>
      <c r="AS1481" s="93"/>
      <c r="AT1481" s="93"/>
      <c r="AU1481" s="93"/>
      <c r="AV1481" s="93"/>
      <c r="AW1481" s="93"/>
      <c r="AX1481" s="93"/>
      <c r="AY1481" s="93"/>
      <c r="AZ1481" s="93"/>
      <c r="BA1481" s="93"/>
      <c r="BB1481" s="93"/>
      <c r="BC1481" s="93"/>
      <c r="BD1481" s="93"/>
      <c r="BE1481" s="93"/>
      <c r="BF1481" s="93"/>
      <c r="BG1481" s="93"/>
      <c r="BH1481" s="93"/>
      <c r="BI1481" s="93"/>
      <c r="BJ1481" s="93"/>
      <c r="BK1481" s="93"/>
      <c r="BL1481" s="93"/>
      <c r="BM1481" s="93"/>
      <c r="BN1481" s="93"/>
      <c r="BO1481" s="93"/>
      <c r="BP1481" s="93"/>
      <c r="BQ1481" s="93"/>
      <c r="BR1481" s="93"/>
      <c r="BS1481" s="93"/>
      <c r="BT1481" s="93"/>
      <c r="BU1481" s="93"/>
      <c r="BV1481" s="93"/>
      <c r="BW1481" s="93"/>
      <c r="BX1481" s="93"/>
      <c r="BY1481" s="93"/>
    </row>
    <row r="1482" spans="1:77" s="97" customFormat="1" x14ac:dyDescent="0.2">
      <c r="A1482" s="157"/>
      <c r="X1482" s="93"/>
      <c r="Y1482" s="93"/>
      <c r="Z1482" s="93"/>
      <c r="AA1482" s="93"/>
      <c r="AB1482" s="93"/>
      <c r="AC1482" s="93"/>
      <c r="AD1482" s="93"/>
      <c r="AE1482" s="93"/>
      <c r="AF1482" s="93"/>
      <c r="AG1482" s="93"/>
      <c r="AH1482" s="93"/>
      <c r="AI1482" s="93"/>
      <c r="AJ1482" s="93"/>
      <c r="AK1482" s="93"/>
      <c r="AL1482" s="93"/>
      <c r="AM1482" s="93"/>
      <c r="AN1482" s="93"/>
      <c r="AO1482" s="93"/>
      <c r="AP1482" s="93"/>
      <c r="AQ1482" s="93"/>
      <c r="AR1482" s="93"/>
      <c r="AS1482" s="93"/>
      <c r="AT1482" s="93"/>
      <c r="AU1482" s="93"/>
      <c r="AV1482" s="93"/>
      <c r="AW1482" s="93"/>
      <c r="AX1482" s="93"/>
      <c r="AY1482" s="93"/>
      <c r="AZ1482" s="93"/>
      <c r="BA1482" s="93"/>
      <c r="BB1482" s="93"/>
      <c r="BC1482" s="93"/>
      <c r="BD1482" s="93"/>
      <c r="BE1482" s="93"/>
      <c r="BF1482" s="93"/>
      <c r="BG1482" s="93"/>
      <c r="BH1482" s="93"/>
      <c r="BI1482" s="93"/>
      <c r="BJ1482" s="93"/>
      <c r="BK1482" s="93"/>
      <c r="BL1482" s="93"/>
      <c r="BM1482" s="93"/>
      <c r="BN1482" s="93"/>
      <c r="BO1482" s="93"/>
      <c r="BP1482" s="93"/>
      <c r="BQ1482" s="93"/>
      <c r="BR1482" s="93"/>
      <c r="BS1482" s="93"/>
      <c r="BT1482" s="93"/>
      <c r="BU1482" s="93"/>
      <c r="BV1482" s="93"/>
      <c r="BW1482" s="93"/>
      <c r="BX1482" s="93"/>
      <c r="BY1482" s="93"/>
    </row>
    <row r="1483" spans="1:77" s="97" customFormat="1" x14ac:dyDescent="0.2">
      <c r="A1483" s="157"/>
      <c r="X1483" s="93"/>
      <c r="Y1483" s="93"/>
      <c r="Z1483" s="93"/>
      <c r="AA1483" s="93"/>
      <c r="AB1483" s="93"/>
      <c r="AC1483" s="93"/>
      <c r="AD1483" s="93"/>
      <c r="AE1483" s="93"/>
      <c r="AF1483" s="93"/>
      <c r="AG1483" s="93"/>
      <c r="AH1483" s="93"/>
      <c r="AI1483" s="93"/>
      <c r="AJ1483" s="93"/>
      <c r="AK1483" s="93"/>
      <c r="AL1483" s="93"/>
      <c r="AM1483" s="93"/>
      <c r="AN1483" s="93"/>
      <c r="AO1483" s="93"/>
      <c r="AP1483" s="93"/>
      <c r="AQ1483" s="93"/>
      <c r="AR1483" s="93"/>
      <c r="AS1483" s="93"/>
      <c r="AT1483" s="93"/>
      <c r="AU1483" s="93"/>
      <c r="AV1483" s="93"/>
      <c r="AW1483" s="93"/>
      <c r="AX1483" s="93"/>
      <c r="AY1483" s="93"/>
      <c r="AZ1483" s="93"/>
      <c r="BA1483" s="93"/>
      <c r="BB1483" s="93"/>
      <c r="BC1483" s="93"/>
      <c r="BD1483" s="93"/>
      <c r="BE1483" s="93"/>
      <c r="BF1483" s="93"/>
      <c r="BG1483" s="93"/>
      <c r="BH1483" s="93"/>
      <c r="BI1483" s="93"/>
      <c r="BJ1483" s="93"/>
      <c r="BK1483" s="93"/>
      <c r="BL1483" s="93"/>
      <c r="BM1483" s="93"/>
      <c r="BN1483" s="93"/>
      <c r="BO1483" s="93"/>
      <c r="BP1483" s="93"/>
      <c r="BQ1483" s="93"/>
      <c r="BR1483" s="93"/>
      <c r="BS1483" s="93"/>
      <c r="BT1483" s="93"/>
      <c r="BU1483" s="93"/>
      <c r="BV1483" s="93"/>
      <c r="BW1483" s="93"/>
      <c r="BX1483" s="93"/>
      <c r="BY1483" s="93"/>
    </row>
    <row r="1484" spans="1:77" s="97" customFormat="1" x14ac:dyDescent="0.2">
      <c r="A1484" s="157"/>
      <c r="X1484" s="93"/>
      <c r="Y1484" s="93"/>
      <c r="Z1484" s="93"/>
      <c r="AA1484" s="93"/>
      <c r="AB1484" s="93"/>
      <c r="AC1484" s="93"/>
      <c r="AD1484" s="93"/>
      <c r="AE1484" s="93"/>
      <c r="AF1484" s="93"/>
      <c r="AG1484" s="93"/>
      <c r="AH1484" s="93"/>
      <c r="AI1484" s="93"/>
      <c r="AJ1484" s="93"/>
      <c r="AK1484" s="93"/>
      <c r="AL1484" s="93"/>
      <c r="AM1484" s="93"/>
      <c r="AN1484" s="93"/>
      <c r="AO1484" s="93"/>
      <c r="AP1484" s="93"/>
      <c r="AQ1484" s="93"/>
      <c r="AR1484" s="93"/>
      <c r="AS1484" s="93"/>
      <c r="AT1484" s="93"/>
      <c r="AU1484" s="93"/>
      <c r="AV1484" s="93"/>
      <c r="AW1484" s="93"/>
      <c r="AX1484" s="93"/>
      <c r="AY1484" s="93"/>
      <c r="AZ1484" s="93"/>
      <c r="BA1484" s="93"/>
      <c r="BB1484" s="93"/>
      <c r="BC1484" s="93"/>
      <c r="BD1484" s="93"/>
      <c r="BE1484" s="93"/>
      <c r="BF1484" s="93"/>
      <c r="BG1484" s="93"/>
      <c r="BH1484" s="93"/>
      <c r="BI1484" s="93"/>
      <c r="BJ1484" s="93"/>
      <c r="BK1484" s="93"/>
      <c r="BL1484" s="93"/>
      <c r="BM1484" s="93"/>
      <c r="BN1484" s="93"/>
      <c r="BO1484" s="93"/>
      <c r="BP1484" s="93"/>
      <c r="BQ1484" s="93"/>
      <c r="BR1484" s="93"/>
      <c r="BS1484" s="93"/>
      <c r="BT1484" s="93"/>
      <c r="BU1484" s="93"/>
      <c r="BV1484" s="93"/>
      <c r="BW1484" s="93"/>
      <c r="BX1484" s="93"/>
      <c r="BY1484" s="93"/>
    </row>
    <row r="1485" spans="1:77" s="97" customFormat="1" x14ac:dyDescent="0.2">
      <c r="A1485" s="157"/>
      <c r="X1485" s="93"/>
      <c r="Y1485" s="93"/>
      <c r="Z1485" s="93"/>
      <c r="AA1485" s="93"/>
      <c r="AB1485" s="93"/>
      <c r="AC1485" s="93"/>
      <c r="AD1485" s="93"/>
      <c r="AE1485" s="93"/>
      <c r="AF1485" s="93"/>
      <c r="AG1485" s="93"/>
      <c r="AH1485" s="93"/>
      <c r="AI1485" s="93"/>
      <c r="AJ1485" s="93"/>
      <c r="AK1485" s="93"/>
      <c r="AL1485" s="93"/>
      <c r="AM1485" s="93"/>
      <c r="AN1485" s="93"/>
      <c r="AO1485" s="93"/>
      <c r="AP1485" s="93"/>
      <c r="AQ1485" s="93"/>
      <c r="AR1485" s="93"/>
      <c r="AS1485" s="93"/>
      <c r="AT1485" s="93"/>
      <c r="AU1485" s="93"/>
      <c r="AV1485" s="93"/>
      <c r="AW1485" s="93"/>
      <c r="AX1485" s="93"/>
      <c r="AY1485" s="93"/>
      <c r="AZ1485" s="93"/>
      <c r="BA1485" s="93"/>
      <c r="BB1485" s="93"/>
      <c r="BC1485" s="93"/>
      <c r="BD1485" s="93"/>
      <c r="BE1485" s="93"/>
      <c r="BF1485" s="93"/>
      <c r="BG1485" s="93"/>
      <c r="BH1485" s="93"/>
      <c r="BI1485" s="93"/>
      <c r="BJ1485" s="93"/>
      <c r="BK1485" s="93"/>
      <c r="BL1485" s="93"/>
      <c r="BM1485" s="93"/>
      <c r="BN1485" s="93"/>
      <c r="BO1485" s="93"/>
      <c r="BP1485" s="93"/>
      <c r="BQ1485" s="93"/>
      <c r="BR1485" s="93"/>
      <c r="BS1485" s="93"/>
      <c r="BT1485" s="93"/>
      <c r="BU1485" s="93"/>
      <c r="BV1485" s="93"/>
      <c r="BW1485" s="93"/>
      <c r="BX1485" s="93"/>
      <c r="BY1485" s="93"/>
    </row>
    <row r="1486" spans="1:77" s="97" customFormat="1" x14ac:dyDescent="0.2">
      <c r="A1486" s="157"/>
      <c r="X1486" s="93"/>
      <c r="Y1486" s="93"/>
      <c r="Z1486" s="93"/>
      <c r="AA1486" s="93"/>
      <c r="AB1486" s="93"/>
      <c r="AC1486" s="93"/>
      <c r="AD1486" s="93"/>
      <c r="AE1486" s="93"/>
      <c r="AF1486" s="93"/>
      <c r="AG1486" s="93"/>
      <c r="AH1486" s="93"/>
      <c r="AI1486" s="93"/>
      <c r="AJ1486" s="93"/>
      <c r="AK1486" s="93"/>
      <c r="AL1486" s="93"/>
      <c r="AM1486" s="93"/>
      <c r="AN1486" s="93"/>
      <c r="AO1486" s="93"/>
      <c r="AP1486" s="93"/>
      <c r="AQ1486" s="93"/>
      <c r="AR1486" s="93"/>
      <c r="AS1486" s="93"/>
      <c r="AT1486" s="93"/>
      <c r="AU1486" s="93"/>
      <c r="AV1486" s="93"/>
      <c r="AW1486" s="93"/>
      <c r="AX1486" s="93"/>
      <c r="AY1486" s="93"/>
      <c r="AZ1486" s="93"/>
      <c r="BA1486" s="93"/>
      <c r="BB1486" s="93"/>
      <c r="BC1486" s="93"/>
      <c r="BD1486" s="93"/>
      <c r="BE1486" s="93"/>
      <c r="BF1486" s="93"/>
      <c r="BG1486" s="93"/>
      <c r="BH1486" s="93"/>
      <c r="BI1486" s="93"/>
      <c r="BJ1486" s="93"/>
      <c r="BK1486" s="93"/>
      <c r="BL1486" s="93"/>
      <c r="BM1486" s="93"/>
      <c r="BN1486" s="93"/>
      <c r="BO1486" s="93"/>
      <c r="BP1486" s="93"/>
      <c r="BQ1486" s="93"/>
      <c r="BR1486" s="93"/>
      <c r="BS1486" s="93"/>
      <c r="BT1486" s="93"/>
      <c r="BU1486" s="93"/>
      <c r="BV1486" s="93"/>
      <c r="BW1486" s="93"/>
      <c r="BX1486" s="93"/>
      <c r="BY1486" s="93"/>
    </row>
    <row r="1487" spans="1:77" s="97" customFormat="1" x14ac:dyDescent="0.2">
      <c r="A1487" s="157"/>
      <c r="X1487" s="93"/>
      <c r="Y1487" s="93"/>
      <c r="Z1487" s="93"/>
      <c r="AA1487" s="93"/>
      <c r="AB1487" s="93"/>
      <c r="AC1487" s="93"/>
      <c r="AD1487" s="93"/>
      <c r="AE1487" s="93"/>
      <c r="AF1487" s="93"/>
      <c r="AG1487" s="93"/>
      <c r="AH1487" s="93"/>
      <c r="AI1487" s="93"/>
      <c r="AJ1487" s="93"/>
      <c r="AK1487" s="93"/>
      <c r="AL1487" s="93"/>
      <c r="AM1487" s="93"/>
      <c r="AN1487" s="93"/>
      <c r="AO1487" s="93"/>
      <c r="AP1487" s="93"/>
      <c r="AQ1487" s="93"/>
      <c r="AR1487" s="93"/>
      <c r="AS1487" s="93"/>
      <c r="AT1487" s="93"/>
      <c r="AU1487" s="93"/>
      <c r="AV1487" s="93"/>
      <c r="AW1487" s="93"/>
      <c r="AX1487" s="93"/>
      <c r="AY1487" s="93"/>
      <c r="AZ1487" s="93"/>
      <c r="BA1487" s="93"/>
      <c r="BB1487" s="93"/>
      <c r="BC1487" s="93"/>
      <c r="BD1487" s="93"/>
      <c r="BE1487" s="93"/>
      <c r="BF1487" s="93"/>
      <c r="BG1487" s="93"/>
      <c r="BH1487" s="93"/>
      <c r="BI1487" s="93"/>
      <c r="BJ1487" s="93"/>
      <c r="BK1487" s="93"/>
      <c r="BL1487" s="93"/>
      <c r="BM1487" s="93"/>
      <c r="BN1487" s="93"/>
      <c r="BO1487" s="93"/>
      <c r="BP1487" s="93"/>
      <c r="BQ1487" s="93"/>
      <c r="BR1487" s="93"/>
      <c r="BS1487" s="93"/>
      <c r="BT1487" s="93"/>
      <c r="BU1487" s="93"/>
      <c r="BV1487" s="93"/>
      <c r="BW1487" s="93"/>
      <c r="BX1487" s="93"/>
      <c r="BY1487" s="93"/>
    </row>
    <row r="1488" spans="1:77" s="97" customFormat="1" x14ac:dyDescent="0.2">
      <c r="A1488" s="157"/>
      <c r="X1488" s="93"/>
      <c r="Y1488" s="93"/>
      <c r="Z1488" s="93"/>
      <c r="AA1488" s="93"/>
      <c r="AB1488" s="93"/>
      <c r="AC1488" s="93"/>
      <c r="AD1488" s="93"/>
      <c r="AE1488" s="93"/>
      <c r="AF1488" s="93"/>
      <c r="AG1488" s="93"/>
      <c r="AH1488" s="93"/>
      <c r="AI1488" s="93"/>
      <c r="AJ1488" s="93"/>
      <c r="AK1488" s="93"/>
      <c r="AL1488" s="93"/>
      <c r="AM1488" s="93"/>
      <c r="AN1488" s="93"/>
      <c r="AO1488" s="93"/>
      <c r="AP1488" s="93"/>
      <c r="AQ1488" s="93"/>
      <c r="AR1488" s="93"/>
      <c r="AS1488" s="93"/>
      <c r="AT1488" s="93"/>
      <c r="AU1488" s="93"/>
      <c r="AV1488" s="93"/>
      <c r="AW1488" s="93"/>
      <c r="AX1488" s="93"/>
      <c r="AY1488" s="93"/>
      <c r="AZ1488" s="93"/>
      <c r="BA1488" s="93"/>
      <c r="BB1488" s="93"/>
      <c r="BC1488" s="93"/>
      <c r="BD1488" s="93"/>
      <c r="BE1488" s="93"/>
      <c r="BF1488" s="93"/>
      <c r="BG1488" s="93"/>
      <c r="BH1488" s="93"/>
      <c r="BI1488" s="93"/>
      <c r="BJ1488" s="93"/>
      <c r="BK1488" s="93"/>
      <c r="BL1488" s="93"/>
      <c r="BM1488" s="93"/>
      <c r="BN1488" s="93"/>
      <c r="BO1488" s="93"/>
      <c r="BP1488" s="93"/>
      <c r="BQ1488" s="93"/>
      <c r="BR1488" s="93"/>
      <c r="BS1488" s="93"/>
      <c r="BT1488" s="93"/>
      <c r="BU1488" s="93"/>
      <c r="BV1488" s="93"/>
      <c r="BW1488" s="93"/>
      <c r="BX1488" s="93"/>
      <c r="BY1488" s="93"/>
    </row>
    <row r="1489" spans="1:77" s="97" customFormat="1" x14ac:dyDescent="0.2">
      <c r="A1489" s="157"/>
      <c r="X1489" s="93"/>
      <c r="Y1489" s="93"/>
      <c r="Z1489" s="93"/>
      <c r="AA1489" s="93"/>
      <c r="AB1489" s="93"/>
      <c r="AC1489" s="93"/>
      <c r="AD1489" s="93"/>
      <c r="AE1489" s="93"/>
      <c r="AF1489" s="93"/>
      <c r="AG1489" s="93"/>
      <c r="AH1489" s="93"/>
      <c r="AI1489" s="93"/>
      <c r="AJ1489" s="93"/>
      <c r="AK1489" s="93"/>
      <c r="AL1489" s="93"/>
      <c r="AM1489" s="93"/>
      <c r="AN1489" s="93"/>
      <c r="AO1489" s="93"/>
      <c r="AP1489" s="93"/>
      <c r="AQ1489" s="93"/>
      <c r="AR1489" s="93"/>
      <c r="AS1489" s="93"/>
      <c r="AT1489" s="93"/>
      <c r="AU1489" s="93"/>
      <c r="AV1489" s="93"/>
      <c r="AW1489" s="93"/>
      <c r="AX1489" s="93"/>
      <c r="AY1489" s="93"/>
      <c r="AZ1489" s="93"/>
      <c r="BA1489" s="93"/>
      <c r="BB1489" s="93"/>
      <c r="BC1489" s="93"/>
      <c r="BD1489" s="93"/>
      <c r="BE1489" s="93"/>
      <c r="BF1489" s="93"/>
      <c r="BG1489" s="93"/>
      <c r="BH1489" s="93"/>
      <c r="BI1489" s="93"/>
      <c r="BJ1489" s="93"/>
      <c r="BK1489" s="93"/>
      <c r="BL1489" s="93"/>
      <c r="BM1489" s="93"/>
      <c r="BN1489" s="93"/>
      <c r="BO1489" s="93"/>
      <c r="BP1489" s="93"/>
      <c r="BQ1489" s="93"/>
      <c r="BR1489" s="93"/>
      <c r="BS1489" s="93"/>
      <c r="BT1489" s="93"/>
      <c r="BU1489" s="93"/>
      <c r="BV1489" s="93"/>
      <c r="BW1489" s="93"/>
      <c r="BX1489" s="93"/>
      <c r="BY1489" s="93"/>
    </row>
    <row r="1490" spans="1:77" s="97" customFormat="1" x14ac:dyDescent="0.2">
      <c r="A1490" s="157"/>
      <c r="X1490" s="93"/>
      <c r="Y1490" s="93"/>
      <c r="Z1490" s="93"/>
      <c r="AA1490" s="93"/>
      <c r="AB1490" s="93"/>
      <c r="AC1490" s="93"/>
      <c r="AD1490" s="93"/>
      <c r="AE1490" s="93"/>
      <c r="AF1490" s="93"/>
      <c r="AG1490" s="93"/>
      <c r="AH1490" s="93"/>
      <c r="AI1490" s="93"/>
      <c r="AJ1490" s="93"/>
      <c r="AK1490" s="93"/>
      <c r="AL1490" s="93"/>
      <c r="AM1490" s="93"/>
      <c r="AN1490" s="93"/>
      <c r="AO1490" s="93"/>
      <c r="AP1490" s="93"/>
      <c r="AQ1490" s="93"/>
      <c r="AR1490" s="93"/>
      <c r="AS1490" s="93"/>
      <c r="AT1490" s="93"/>
      <c r="AU1490" s="93"/>
      <c r="AV1490" s="93"/>
      <c r="AW1490" s="93"/>
      <c r="AX1490" s="93"/>
      <c r="AY1490" s="93"/>
      <c r="AZ1490" s="93"/>
      <c r="BA1490" s="93"/>
      <c r="BB1490" s="93"/>
      <c r="BC1490" s="93"/>
      <c r="BD1490" s="93"/>
      <c r="BE1490" s="93"/>
      <c r="BF1490" s="93"/>
      <c r="BG1490" s="93"/>
      <c r="BH1490" s="93"/>
      <c r="BI1490" s="93"/>
      <c r="BJ1490" s="93"/>
      <c r="BK1490" s="93"/>
      <c r="BL1490" s="93"/>
      <c r="BM1490" s="93"/>
      <c r="BN1490" s="93"/>
      <c r="BO1490" s="93"/>
      <c r="BP1490" s="93"/>
      <c r="BQ1490" s="93"/>
      <c r="BR1490" s="93"/>
      <c r="BS1490" s="93"/>
      <c r="BT1490" s="93"/>
      <c r="BU1490" s="93"/>
      <c r="BV1490" s="93"/>
      <c r="BW1490" s="93"/>
      <c r="BX1490" s="93"/>
      <c r="BY1490" s="93"/>
    </row>
    <row r="1491" spans="1:77" s="97" customFormat="1" x14ac:dyDescent="0.2">
      <c r="A1491" s="157"/>
      <c r="X1491" s="93"/>
      <c r="Y1491" s="93"/>
      <c r="Z1491" s="93"/>
      <c r="AA1491" s="93"/>
      <c r="AB1491" s="93"/>
      <c r="AC1491" s="93"/>
      <c r="AD1491" s="93"/>
      <c r="AE1491" s="93"/>
      <c r="AF1491" s="93"/>
      <c r="AG1491" s="93"/>
      <c r="AH1491" s="93"/>
      <c r="AI1491" s="93"/>
      <c r="AJ1491" s="93"/>
      <c r="AK1491" s="93"/>
      <c r="AL1491" s="93"/>
      <c r="AM1491" s="93"/>
      <c r="AN1491" s="93"/>
      <c r="AO1491" s="93"/>
      <c r="AP1491" s="93"/>
      <c r="AQ1491" s="93"/>
      <c r="AR1491" s="93"/>
      <c r="AS1491" s="93"/>
      <c r="AT1491" s="93"/>
      <c r="AU1491" s="93"/>
      <c r="AV1491" s="93"/>
      <c r="AW1491" s="93"/>
      <c r="AX1491" s="93"/>
      <c r="AY1491" s="93"/>
      <c r="AZ1491" s="93"/>
      <c r="BA1491" s="93"/>
      <c r="BB1491" s="93"/>
      <c r="BC1491" s="93"/>
      <c r="BD1491" s="93"/>
      <c r="BE1491" s="93"/>
      <c r="BF1491" s="93"/>
      <c r="BG1491" s="93"/>
      <c r="BH1491" s="93"/>
      <c r="BI1491" s="93"/>
      <c r="BJ1491" s="93"/>
      <c r="BK1491" s="93"/>
      <c r="BL1491" s="93"/>
      <c r="BM1491" s="93"/>
      <c r="BN1491" s="93"/>
      <c r="BO1491" s="93"/>
      <c r="BP1491" s="93"/>
      <c r="BQ1491" s="93"/>
      <c r="BR1491" s="93"/>
      <c r="BS1491" s="93"/>
      <c r="BT1491" s="93"/>
      <c r="BU1491" s="93"/>
      <c r="BV1491" s="93"/>
      <c r="BW1491" s="93"/>
      <c r="BX1491" s="93"/>
      <c r="BY1491" s="93"/>
    </row>
    <row r="1492" spans="1:77" s="97" customFormat="1" x14ac:dyDescent="0.2">
      <c r="A1492" s="157"/>
      <c r="X1492" s="93"/>
      <c r="Y1492" s="93"/>
      <c r="Z1492" s="93"/>
      <c r="AA1492" s="93"/>
      <c r="AB1492" s="93"/>
      <c r="AC1492" s="93"/>
      <c r="AD1492" s="93"/>
      <c r="AE1492" s="93"/>
      <c r="AF1492" s="93"/>
      <c r="AG1492" s="93"/>
      <c r="AH1492" s="93"/>
      <c r="AI1492" s="93"/>
      <c r="AJ1492" s="93"/>
      <c r="AK1492" s="93"/>
      <c r="AL1492" s="93"/>
      <c r="AM1492" s="93"/>
      <c r="AN1492" s="93"/>
      <c r="AO1492" s="93"/>
      <c r="AP1492" s="93"/>
      <c r="AQ1492" s="93"/>
      <c r="AR1492" s="93"/>
      <c r="AS1492" s="93"/>
      <c r="AT1492" s="93"/>
      <c r="AU1492" s="93"/>
      <c r="AV1492" s="93"/>
      <c r="AW1492" s="93"/>
      <c r="AX1492" s="93"/>
      <c r="AY1492" s="93"/>
      <c r="AZ1492" s="93"/>
      <c r="BA1492" s="93"/>
      <c r="BB1492" s="93"/>
      <c r="BC1492" s="93"/>
      <c r="BD1492" s="93"/>
      <c r="BE1492" s="93"/>
      <c r="BF1492" s="93"/>
      <c r="BG1492" s="93"/>
      <c r="BH1492" s="93"/>
      <c r="BI1492" s="93"/>
      <c r="BJ1492" s="93"/>
      <c r="BK1492" s="93"/>
      <c r="BL1492" s="93"/>
      <c r="BM1492" s="93"/>
      <c r="BN1492" s="93"/>
      <c r="BO1492" s="93"/>
      <c r="BP1492" s="93"/>
      <c r="BQ1492" s="93"/>
      <c r="BR1492" s="93"/>
      <c r="BS1492" s="93"/>
      <c r="BT1492" s="93"/>
      <c r="BU1492" s="93"/>
      <c r="BV1492" s="93"/>
      <c r="BW1492" s="93"/>
      <c r="BX1492" s="93"/>
      <c r="BY1492" s="93"/>
    </row>
    <row r="1493" spans="1:77" s="97" customFormat="1" x14ac:dyDescent="0.2">
      <c r="A1493" s="157"/>
      <c r="X1493" s="93"/>
      <c r="Y1493" s="93"/>
      <c r="Z1493" s="93"/>
      <c r="AA1493" s="93"/>
      <c r="AB1493" s="93"/>
      <c r="AC1493" s="93"/>
      <c r="AD1493" s="93"/>
      <c r="AE1493" s="93"/>
      <c r="AF1493" s="93"/>
      <c r="AG1493" s="93"/>
      <c r="AH1493" s="93"/>
      <c r="AI1493" s="93"/>
      <c r="AJ1493" s="93"/>
      <c r="AK1493" s="93"/>
      <c r="AL1493" s="93"/>
      <c r="AM1493" s="93"/>
      <c r="AN1493" s="93"/>
      <c r="AO1493" s="93"/>
      <c r="AP1493" s="93"/>
      <c r="AQ1493" s="93"/>
      <c r="AR1493" s="93"/>
      <c r="AS1493" s="93"/>
      <c r="AT1493" s="93"/>
      <c r="AU1493" s="93"/>
      <c r="AV1493" s="93"/>
      <c r="AW1493" s="93"/>
      <c r="AX1493" s="93"/>
      <c r="AY1493" s="93"/>
      <c r="AZ1493" s="93"/>
      <c r="BA1493" s="93"/>
      <c r="BB1493" s="93"/>
      <c r="BC1493" s="93"/>
      <c r="BD1493" s="93"/>
      <c r="BE1493" s="93"/>
      <c r="BF1493" s="93"/>
      <c r="BG1493" s="93"/>
      <c r="BH1493" s="93"/>
      <c r="BI1493" s="93"/>
      <c r="BJ1493" s="93"/>
      <c r="BK1493" s="93"/>
      <c r="BL1493" s="93"/>
      <c r="BM1493" s="93"/>
      <c r="BN1493" s="93"/>
      <c r="BO1493" s="93"/>
      <c r="BP1493" s="93"/>
      <c r="BQ1493" s="93"/>
      <c r="BR1493" s="93"/>
      <c r="BS1493" s="93"/>
      <c r="BT1493" s="93"/>
      <c r="BU1493" s="93"/>
      <c r="BV1493" s="93"/>
      <c r="BW1493" s="93"/>
      <c r="BX1493" s="93"/>
      <c r="BY1493" s="93"/>
    </row>
    <row r="1494" spans="1:77" s="97" customFormat="1" x14ac:dyDescent="0.2">
      <c r="A1494" s="157"/>
      <c r="X1494" s="93"/>
      <c r="Y1494" s="93"/>
      <c r="Z1494" s="93"/>
      <c r="AA1494" s="93"/>
      <c r="AB1494" s="93"/>
      <c r="AC1494" s="93"/>
      <c r="AD1494" s="93"/>
      <c r="AE1494" s="93"/>
      <c r="AF1494" s="93"/>
      <c r="AG1494" s="93"/>
      <c r="AH1494" s="93"/>
      <c r="AI1494" s="93"/>
      <c r="AJ1494" s="93"/>
      <c r="AK1494" s="93"/>
      <c r="AL1494" s="93"/>
      <c r="AM1494" s="93"/>
      <c r="AN1494" s="93"/>
      <c r="AO1494" s="93"/>
      <c r="AP1494" s="93"/>
      <c r="AQ1494" s="93"/>
      <c r="AR1494" s="93"/>
      <c r="AS1494" s="93"/>
      <c r="AT1494" s="93"/>
      <c r="AU1494" s="93"/>
      <c r="AV1494" s="93"/>
      <c r="AW1494" s="93"/>
      <c r="AX1494" s="93"/>
      <c r="AY1494" s="93"/>
      <c r="AZ1494" s="93"/>
      <c r="BA1494" s="93"/>
      <c r="BB1494" s="93"/>
      <c r="BC1494" s="93"/>
      <c r="BD1494" s="93"/>
      <c r="BE1494" s="93"/>
      <c r="BF1494" s="93"/>
      <c r="BG1494" s="93"/>
      <c r="BH1494" s="93"/>
      <c r="BI1494" s="93"/>
      <c r="BJ1494" s="93"/>
      <c r="BK1494" s="93"/>
      <c r="BL1494" s="93"/>
      <c r="BM1494" s="93"/>
      <c r="BN1494" s="93"/>
      <c r="BO1494" s="93"/>
      <c r="BP1494" s="93"/>
      <c r="BQ1494" s="93"/>
      <c r="BR1494" s="93"/>
      <c r="BS1494" s="93"/>
      <c r="BT1494" s="93"/>
      <c r="BU1494" s="93"/>
      <c r="BV1494" s="93"/>
      <c r="BW1494" s="93"/>
      <c r="BX1494" s="93"/>
      <c r="BY1494" s="93"/>
    </row>
    <row r="1495" spans="1:77" s="97" customFormat="1" x14ac:dyDescent="0.2">
      <c r="A1495" s="157"/>
      <c r="X1495" s="93"/>
      <c r="Y1495" s="93"/>
      <c r="Z1495" s="93"/>
      <c r="AA1495" s="93"/>
      <c r="AB1495" s="93"/>
      <c r="AC1495" s="93"/>
      <c r="AD1495" s="93"/>
      <c r="AE1495" s="93"/>
      <c r="AF1495" s="93"/>
      <c r="AG1495" s="93"/>
      <c r="AH1495" s="93"/>
      <c r="AI1495" s="93"/>
      <c r="AJ1495" s="93"/>
      <c r="AK1495" s="93"/>
      <c r="AL1495" s="93"/>
      <c r="AM1495" s="93"/>
      <c r="AN1495" s="93"/>
      <c r="AO1495" s="93"/>
      <c r="AP1495" s="93"/>
      <c r="AQ1495" s="93"/>
      <c r="AR1495" s="93"/>
      <c r="AS1495" s="93"/>
      <c r="AT1495" s="93"/>
      <c r="AU1495" s="93"/>
      <c r="AV1495" s="93"/>
      <c r="AW1495" s="93"/>
      <c r="AX1495" s="93"/>
      <c r="AY1495" s="93"/>
      <c r="AZ1495" s="93"/>
      <c r="BA1495" s="93"/>
      <c r="BB1495" s="93"/>
      <c r="BC1495" s="93"/>
      <c r="BD1495" s="93"/>
      <c r="BE1495" s="93"/>
      <c r="BF1495" s="93"/>
      <c r="BG1495" s="93"/>
      <c r="BH1495" s="93"/>
      <c r="BI1495" s="93"/>
      <c r="BJ1495" s="93"/>
      <c r="BK1495" s="93"/>
      <c r="BL1495" s="93"/>
      <c r="BM1495" s="93"/>
      <c r="BN1495" s="93"/>
      <c r="BO1495" s="93"/>
      <c r="BP1495" s="93"/>
      <c r="BQ1495" s="93"/>
      <c r="BR1495" s="93"/>
      <c r="BS1495" s="93"/>
      <c r="BT1495" s="93"/>
      <c r="BU1495" s="93"/>
      <c r="BV1495" s="93"/>
      <c r="BW1495" s="93"/>
      <c r="BX1495" s="93"/>
      <c r="BY1495" s="93"/>
    </row>
    <row r="1496" spans="1:77" s="97" customFormat="1" x14ac:dyDescent="0.2">
      <c r="A1496" s="157"/>
      <c r="X1496" s="93"/>
      <c r="Y1496" s="93"/>
      <c r="Z1496" s="93"/>
      <c r="AA1496" s="93"/>
      <c r="AB1496" s="93"/>
      <c r="AC1496" s="93"/>
      <c r="AD1496" s="93"/>
      <c r="AE1496" s="93"/>
      <c r="AF1496" s="93"/>
      <c r="AG1496" s="93"/>
      <c r="AH1496" s="93"/>
      <c r="AI1496" s="93"/>
      <c r="AJ1496" s="93"/>
      <c r="AK1496" s="93"/>
      <c r="AL1496" s="93"/>
      <c r="AM1496" s="93"/>
      <c r="AN1496" s="93"/>
      <c r="AO1496" s="93"/>
      <c r="AP1496" s="93"/>
      <c r="AQ1496" s="93"/>
      <c r="AR1496" s="93"/>
      <c r="AS1496" s="93"/>
      <c r="AT1496" s="93"/>
      <c r="AU1496" s="93"/>
      <c r="AV1496" s="93"/>
      <c r="AW1496" s="93"/>
      <c r="AX1496" s="93"/>
      <c r="AY1496" s="93"/>
      <c r="AZ1496" s="93"/>
      <c r="BA1496" s="93"/>
      <c r="BB1496" s="93"/>
      <c r="BC1496" s="93"/>
      <c r="BD1496" s="93"/>
      <c r="BE1496" s="93"/>
      <c r="BF1496" s="93"/>
      <c r="BG1496" s="93"/>
      <c r="BH1496" s="93"/>
      <c r="BI1496" s="93"/>
      <c r="BJ1496" s="93"/>
      <c r="BK1496" s="93"/>
      <c r="BL1496" s="93"/>
      <c r="BM1496" s="93"/>
      <c r="BN1496" s="93"/>
      <c r="BO1496" s="93"/>
      <c r="BP1496" s="93"/>
      <c r="BQ1496" s="93"/>
      <c r="BR1496" s="93"/>
      <c r="BS1496" s="93"/>
      <c r="BT1496" s="93"/>
      <c r="BU1496" s="93"/>
      <c r="BV1496" s="93"/>
      <c r="BW1496" s="93"/>
      <c r="BX1496" s="93"/>
      <c r="BY1496" s="93"/>
    </row>
    <row r="1497" spans="1:77" s="97" customFormat="1" x14ac:dyDescent="0.2">
      <c r="A1497" s="157"/>
      <c r="X1497" s="93"/>
      <c r="Y1497" s="93"/>
      <c r="Z1497" s="93"/>
      <c r="AA1497" s="93"/>
      <c r="AB1497" s="93"/>
      <c r="AC1497" s="93"/>
      <c r="AD1497" s="93"/>
      <c r="AE1497" s="93"/>
      <c r="AF1497" s="93"/>
      <c r="AG1497" s="93"/>
      <c r="AH1497" s="93"/>
      <c r="AI1497" s="93"/>
      <c r="AJ1497" s="93"/>
      <c r="AK1497" s="93"/>
      <c r="AL1497" s="93"/>
      <c r="AM1497" s="93"/>
      <c r="AN1497" s="93"/>
      <c r="AO1497" s="93"/>
      <c r="AP1497" s="93"/>
      <c r="AQ1497" s="93"/>
      <c r="AR1497" s="93"/>
      <c r="AS1497" s="93"/>
      <c r="AT1497" s="93"/>
      <c r="AU1497" s="93"/>
      <c r="AV1497" s="93"/>
      <c r="AW1497" s="93"/>
      <c r="AX1497" s="93"/>
      <c r="AY1497" s="93"/>
      <c r="AZ1497" s="93"/>
      <c r="BA1497" s="93"/>
      <c r="BB1497" s="93"/>
      <c r="BC1497" s="93"/>
      <c r="BD1497" s="93"/>
      <c r="BE1497" s="93"/>
      <c r="BF1497" s="93"/>
      <c r="BG1497" s="93"/>
      <c r="BH1497" s="93"/>
      <c r="BI1497" s="93"/>
      <c r="BJ1497" s="93"/>
      <c r="BK1497" s="93"/>
      <c r="BL1497" s="93"/>
      <c r="BM1497" s="93"/>
      <c r="BN1497" s="93"/>
      <c r="BO1497" s="93"/>
      <c r="BP1497" s="93"/>
      <c r="BQ1497" s="93"/>
      <c r="BR1497" s="93"/>
      <c r="BS1497" s="93"/>
      <c r="BT1497" s="93"/>
      <c r="BU1497" s="93"/>
      <c r="BV1497" s="93"/>
      <c r="BW1497" s="93"/>
      <c r="BX1497" s="93"/>
      <c r="BY1497" s="93"/>
    </row>
    <row r="1498" spans="1:77" s="97" customFormat="1" x14ac:dyDescent="0.2">
      <c r="A1498" s="157"/>
      <c r="X1498" s="93"/>
      <c r="Y1498" s="93"/>
      <c r="Z1498" s="93"/>
      <c r="AA1498" s="93"/>
      <c r="AB1498" s="93"/>
      <c r="AC1498" s="93"/>
      <c r="AD1498" s="93"/>
      <c r="AE1498" s="93"/>
      <c r="AF1498" s="93"/>
      <c r="AG1498" s="93"/>
      <c r="AH1498" s="93"/>
      <c r="AI1498" s="93"/>
      <c r="AJ1498" s="93"/>
      <c r="AK1498" s="93"/>
      <c r="AL1498" s="93"/>
      <c r="AM1498" s="93"/>
      <c r="AN1498" s="93"/>
      <c r="AO1498" s="93"/>
      <c r="AP1498" s="93"/>
      <c r="AQ1498" s="93"/>
      <c r="AR1498" s="93"/>
      <c r="AS1498" s="93"/>
      <c r="AT1498" s="93"/>
      <c r="AU1498" s="93"/>
      <c r="AV1498" s="93"/>
      <c r="AW1498" s="93"/>
      <c r="AX1498" s="93"/>
      <c r="AY1498" s="93"/>
      <c r="AZ1498" s="93"/>
      <c r="BA1498" s="93"/>
      <c r="BB1498" s="93"/>
      <c r="BC1498" s="93"/>
      <c r="BD1498" s="93"/>
      <c r="BE1498" s="93"/>
      <c r="BF1498" s="93"/>
      <c r="BG1498" s="93"/>
      <c r="BH1498" s="93"/>
      <c r="BI1498" s="93"/>
      <c r="BJ1498" s="93"/>
      <c r="BK1498" s="93"/>
      <c r="BL1498" s="93"/>
      <c r="BM1498" s="93"/>
      <c r="BN1498" s="93"/>
      <c r="BO1498" s="93"/>
      <c r="BP1498" s="93"/>
      <c r="BQ1498" s="93"/>
      <c r="BR1498" s="93"/>
      <c r="BS1498" s="93"/>
      <c r="BT1498" s="93"/>
      <c r="BU1498" s="93"/>
      <c r="BV1498" s="93"/>
      <c r="BW1498" s="93"/>
      <c r="BX1498" s="93"/>
      <c r="BY1498" s="93"/>
    </row>
    <row r="1499" spans="1:77" s="97" customFormat="1" x14ac:dyDescent="0.2">
      <c r="A1499" s="157"/>
      <c r="X1499" s="93"/>
      <c r="Y1499" s="93"/>
      <c r="Z1499" s="93"/>
      <c r="AA1499" s="93"/>
      <c r="AB1499" s="93"/>
      <c r="AC1499" s="93"/>
      <c r="AD1499" s="93"/>
      <c r="AE1499" s="93"/>
      <c r="AF1499" s="93"/>
      <c r="AG1499" s="93"/>
      <c r="AH1499" s="93"/>
      <c r="AI1499" s="93"/>
      <c r="AJ1499" s="93"/>
      <c r="AK1499" s="93"/>
      <c r="AL1499" s="93"/>
      <c r="AM1499" s="93"/>
      <c r="AN1499" s="93"/>
      <c r="AO1499" s="93"/>
      <c r="AP1499" s="93"/>
      <c r="AQ1499" s="93"/>
      <c r="AR1499" s="93"/>
      <c r="AS1499" s="93"/>
      <c r="AT1499" s="93"/>
      <c r="AU1499" s="93"/>
      <c r="AV1499" s="93"/>
      <c r="AW1499" s="93"/>
      <c r="AX1499" s="93"/>
      <c r="AY1499" s="93"/>
      <c r="AZ1499" s="93"/>
      <c r="BA1499" s="93"/>
      <c r="BB1499" s="93"/>
      <c r="BC1499" s="93"/>
      <c r="BD1499" s="93"/>
      <c r="BE1499" s="93"/>
      <c r="BF1499" s="93"/>
      <c r="BG1499" s="93"/>
      <c r="BH1499" s="93"/>
      <c r="BI1499" s="93"/>
      <c r="BJ1499" s="93"/>
      <c r="BK1499" s="93"/>
      <c r="BL1499" s="93"/>
      <c r="BM1499" s="93"/>
      <c r="BN1499" s="93"/>
      <c r="BO1499" s="93"/>
      <c r="BP1499" s="93"/>
      <c r="BQ1499" s="93"/>
      <c r="BR1499" s="93"/>
      <c r="BS1499" s="93"/>
      <c r="BT1499" s="93"/>
      <c r="BU1499" s="93"/>
      <c r="BV1499" s="93"/>
      <c r="BW1499" s="93"/>
      <c r="BX1499" s="93"/>
      <c r="BY1499" s="93"/>
    </row>
    <row r="1500" spans="1:77" s="97" customFormat="1" x14ac:dyDescent="0.2">
      <c r="A1500" s="157"/>
      <c r="X1500" s="93"/>
      <c r="Y1500" s="93"/>
      <c r="Z1500" s="93"/>
      <c r="AA1500" s="93"/>
      <c r="AB1500" s="93"/>
      <c r="AC1500" s="93"/>
      <c r="AD1500" s="93"/>
      <c r="AE1500" s="93"/>
      <c r="AF1500" s="93"/>
      <c r="AG1500" s="93"/>
      <c r="AH1500" s="93"/>
      <c r="AI1500" s="93"/>
      <c r="AJ1500" s="93"/>
      <c r="AK1500" s="93"/>
      <c r="AL1500" s="93"/>
      <c r="AM1500" s="93"/>
      <c r="AN1500" s="93"/>
      <c r="AO1500" s="93"/>
      <c r="AP1500" s="93"/>
      <c r="AQ1500" s="93"/>
      <c r="AR1500" s="93"/>
      <c r="AS1500" s="93"/>
      <c r="AT1500" s="93"/>
      <c r="AU1500" s="93"/>
      <c r="AV1500" s="93"/>
      <c r="AW1500" s="93"/>
      <c r="AX1500" s="93"/>
      <c r="AY1500" s="93"/>
      <c r="AZ1500" s="93"/>
      <c r="BA1500" s="93"/>
      <c r="BB1500" s="93"/>
      <c r="BC1500" s="93"/>
      <c r="BD1500" s="93"/>
      <c r="BE1500" s="93"/>
      <c r="BF1500" s="93"/>
      <c r="BG1500" s="93"/>
      <c r="BH1500" s="93"/>
      <c r="BI1500" s="93"/>
      <c r="BJ1500" s="93"/>
      <c r="BK1500" s="93"/>
      <c r="BL1500" s="93"/>
      <c r="BM1500" s="93"/>
      <c r="BN1500" s="93"/>
      <c r="BO1500" s="93"/>
      <c r="BP1500" s="93"/>
      <c r="BQ1500" s="93"/>
      <c r="BR1500" s="93"/>
      <c r="BS1500" s="93"/>
      <c r="BT1500" s="93"/>
      <c r="BU1500" s="93"/>
      <c r="BV1500" s="93"/>
      <c r="BW1500" s="93"/>
      <c r="BX1500" s="93"/>
      <c r="BY1500" s="93"/>
    </row>
    <row r="1501" spans="1:77" s="97" customFormat="1" x14ac:dyDescent="0.2">
      <c r="A1501" s="157"/>
      <c r="X1501" s="93"/>
      <c r="Y1501" s="93"/>
      <c r="Z1501" s="93"/>
      <c r="AA1501" s="93"/>
      <c r="AB1501" s="93"/>
      <c r="AC1501" s="93"/>
      <c r="AD1501" s="93"/>
      <c r="AE1501" s="93"/>
      <c r="AF1501" s="93"/>
      <c r="AG1501" s="93"/>
      <c r="AH1501" s="93"/>
      <c r="AI1501" s="93"/>
      <c r="AJ1501" s="93"/>
      <c r="AK1501" s="93"/>
      <c r="AL1501" s="93"/>
      <c r="AM1501" s="93"/>
      <c r="AN1501" s="93"/>
      <c r="AO1501" s="93"/>
      <c r="AP1501" s="93"/>
      <c r="AQ1501" s="93"/>
      <c r="AR1501" s="93"/>
      <c r="AS1501" s="93"/>
      <c r="AT1501" s="93"/>
      <c r="AU1501" s="93"/>
      <c r="AV1501" s="93"/>
      <c r="AW1501" s="93"/>
      <c r="AX1501" s="93"/>
      <c r="AY1501" s="93"/>
      <c r="AZ1501" s="93"/>
      <c r="BA1501" s="93"/>
      <c r="BB1501" s="93"/>
      <c r="BC1501" s="93"/>
      <c r="BD1501" s="93"/>
      <c r="BE1501" s="93"/>
      <c r="BF1501" s="93"/>
      <c r="BG1501" s="93"/>
      <c r="BH1501" s="93"/>
      <c r="BI1501" s="93"/>
      <c r="BJ1501" s="93"/>
      <c r="BK1501" s="93"/>
      <c r="BL1501" s="93"/>
      <c r="BM1501" s="93"/>
      <c r="BN1501" s="93"/>
      <c r="BO1501" s="93"/>
      <c r="BP1501" s="93"/>
      <c r="BQ1501" s="93"/>
      <c r="BR1501" s="93"/>
      <c r="BS1501" s="93"/>
      <c r="BT1501" s="93"/>
      <c r="BU1501" s="93"/>
      <c r="BV1501" s="93"/>
      <c r="BW1501" s="93"/>
      <c r="BX1501" s="93"/>
      <c r="BY1501" s="93"/>
    </row>
    <row r="1502" spans="1:77" s="97" customFormat="1" x14ac:dyDescent="0.2">
      <c r="A1502" s="157"/>
      <c r="X1502" s="93"/>
      <c r="Y1502" s="93"/>
      <c r="Z1502" s="93"/>
      <c r="AA1502" s="93"/>
      <c r="AB1502" s="93"/>
      <c r="AC1502" s="93"/>
      <c r="AD1502" s="93"/>
      <c r="AE1502" s="93"/>
      <c r="AF1502" s="93"/>
      <c r="AG1502" s="93"/>
      <c r="AH1502" s="93"/>
      <c r="AI1502" s="93"/>
      <c r="AJ1502" s="93"/>
      <c r="AK1502" s="93"/>
      <c r="AL1502" s="93"/>
      <c r="AM1502" s="93"/>
      <c r="AN1502" s="93"/>
      <c r="AO1502" s="93"/>
      <c r="AP1502" s="93"/>
      <c r="AQ1502" s="93"/>
      <c r="AR1502" s="93"/>
      <c r="AS1502" s="93"/>
      <c r="AT1502" s="93"/>
      <c r="AU1502" s="93"/>
      <c r="AV1502" s="93"/>
      <c r="AW1502" s="93"/>
      <c r="AX1502" s="93"/>
      <c r="AY1502" s="93"/>
      <c r="AZ1502" s="93"/>
      <c r="BA1502" s="93"/>
      <c r="BB1502" s="93"/>
      <c r="BC1502" s="93"/>
      <c r="BD1502" s="93"/>
      <c r="BE1502" s="93"/>
      <c r="BF1502" s="93"/>
      <c r="BG1502" s="93"/>
      <c r="BH1502" s="93"/>
      <c r="BI1502" s="93"/>
      <c r="BJ1502" s="93"/>
      <c r="BK1502" s="93"/>
      <c r="BL1502" s="93"/>
      <c r="BM1502" s="93"/>
      <c r="BN1502" s="93"/>
      <c r="BO1502" s="93"/>
      <c r="BP1502" s="93"/>
      <c r="BQ1502" s="93"/>
      <c r="BR1502" s="93"/>
      <c r="BS1502" s="93"/>
      <c r="BT1502" s="93"/>
      <c r="BU1502" s="93"/>
      <c r="BV1502" s="93"/>
      <c r="BW1502" s="93"/>
      <c r="BX1502" s="93"/>
      <c r="BY1502" s="93"/>
    </row>
    <row r="1503" spans="1:77" s="97" customFormat="1" x14ac:dyDescent="0.2">
      <c r="A1503" s="157"/>
      <c r="X1503" s="93"/>
      <c r="Y1503" s="93"/>
      <c r="Z1503" s="93"/>
      <c r="AA1503" s="93"/>
      <c r="AB1503" s="93"/>
      <c r="AC1503" s="93"/>
      <c r="AD1503" s="93"/>
      <c r="AE1503" s="93"/>
      <c r="AF1503" s="93"/>
      <c r="AG1503" s="93"/>
      <c r="AH1503" s="93"/>
      <c r="AI1503" s="93"/>
      <c r="AJ1503" s="93"/>
      <c r="AK1503" s="93"/>
      <c r="AL1503" s="93"/>
      <c r="AM1503" s="93"/>
      <c r="AN1503" s="93"/>
      <c r="AO1503" s="93"/>
      <c r="AP1503" s="93"/>
      <c r="AQ1503" s="93"/>
      <c r="AR1503" s="93"/>
      <c r="AS1503" s="93"/>
      <c r="AT1503" s="93"/>
      <c r="AU1503" s="93"/>
      <c r="AV1503" s="93"/>
      <c r="AW1503" s="93"/>
      <c r="AX1503" s="93"/>
      <c r="AY1503" s="93"/>
      <c r="AZ1503" s="93"/>
      <c r="BA1503" s="93"/>
      <c r="BB1503" s="93"/>
      <c r="BC1503" s="93"/>
      <c r="BD1503" s="93"/>
      <c r="BE1503" s="93"/>
      <c r="BF1503" s="93"/>
      <c r="BG1503" s="93"/>
      <c r="BH1503" s="93"/>
      <c r="BI1503" s="93"/>
      <c r="BJ1503" s="93"/>
      <c r="BK1503" s="93"/>
      <c r="BL1503" s="93"/>
      <c r="BM1503" s="93"/>
      <c r="BN1503" s="93"/>
      <c r="BO1503" s="93"/>
      <c r="BP1503" s="93"/>
      <c r="BQ1503" s="93"/>
      <c r="BR1503" s="93"/>
      <c r="BS1503" s="93"/>
      <c r="BT1503" s="93"/>
      <c r="BU1503" s="93"/>
      <c r="BV1503" s="93"/>
      <c r="BW1503" s="93"/>
      <c r="BX1503" s="93"/>
      <c r="BY1503" s="93"/>
    </row>
    <row r="1504" spans="1:77" s="97" customFormat="1" x14ac:dyDescent="0.2">
      <c r="A1504" s="157"/>
      <c r="X1504" s="93"/>
      <c r="Y1504" s="93"/>
      <c r="Z1504" s="93"/>
      <c r="AA1504" s="93"/>
      <c r="AB1504" s="93"/>
      <c r="AC1504" s="93"/>
      <c r="AD1504" s="93"/>
      <c r="AE1504" s="93"/>
      <c r="AF1504" s="93"/>
      <c r="AG1504" s="93"/>
      <c r="AH1504" s="93"/>
      <c r="AI1504" s="93"/>
      <c r="AJ1504" s="93"/>
      <c r="AK1504" s="93"/>
      <c r="AL1504" s="93"/>
      <c r="AM1504" s="93"/>
      <c r="AN1504" s="93"/>
      <c r="AO1504" s="93"/>
      <c r="AP1504" s="93"/>
      <c r="AQ1504" s="93"/>
      <c r="AR1504" s="93"/>
      <c r="AS1504" s="93"/>
      <c r="AT1504" s="93"/>
      <c r="AU1504" s="93"/>
      <c r="AV1504" s="93"/>
      <c r="AW1504" s="93"/>
      <c r="AX1504" s="93"/>
      <c r="AY1504" s="93"/>
      <c r="AZ1504" s="93"/>
      <c r="BA1504" s="93"/>
      <c r="BB1504" s="93"/>
      <c r="BC1504" s="93"/>
      <c r="BD1504" s="93"/>
      <c r="BE1504" s="93"/>
      <c r="BF1504" s="93"/>
      <c r="BG1504" s="93"/>
      <c r="BH1504" s="93"/>
      <c r="BI1504" s="93"/>
      <c r="BJ1504" s="93"/>
      <c r="BK1504" s="93"/>
      <c r="BL1504" s="93"/>
      <c r="BM1504" s="93"/>
      <c r="BN1504" s="93"/>
      <c r="BO1504" s="93"/>
      <c r="BP1504" s="93"/>
      <c r="BQ1504" s="93"/>
      <c r="BR1504" s="93"/>
      <c r="BS1504" s="93"/>
      <c r="BT1504" s="93"/>
      <c r="BU1504" s="93"/>
      <c r="BV1504" s="93"/>
      <c r="BW1504" s="93"/>
      <c r="BX1504" s="93"/>
      <c r="BY1504" s="93"/>
    </row>
    <row r="1505" spans="1:77" s="97" customFormat="1" x14ac:dyDescent="0.2">
      <c r="A1505" s="157"/>
      <c r="X1505" s="93"/>
      <c r="Y1505" s="93"/>
      <c r="Z1505" s="93"/>
      <c r="AA1505" s="93"/>
      <c r="AB1505" s="93"/>
      <c r="AC1505" s="93"/>
      <c r="AD1505" s="93"/>
      <c r="AE1505" s="93"/>
      <c r="AF1505" s="93"/>
      <c r="AG1505" s="93"/>
      <c r="AH1505" s="93"/>
      <c r="AI1505" s="93"/>
      <c r="AJ1505" s="93"/>
      <c r="AK1505" s="93"/>
      <c r="AL1505" s="93"/>
      <c r="AM1505" s="93"/>
      <c r="AN1505" s="93"/>
      <c r="AO1505" s="93"/>
      <c r="AP1505" s="93"/>
      <c r="AQ1505" s="93"/>
      <c r="AR1505" s="93"/>
      <c r="AS1505" s="93"/>
      <c r="AT1505" s="93"/>
      <c r="AU1505" s="93"/>
      <c r="AV1505" s="93"/>
      <c r="AW1505" s="93"/>
      <c r="AX1505" s="93"/>
      <c r="AY1505" s="93"/>
      <c r="AZ1505" s="93"/>
      <c r="BA1505" s="93"/>
      <c r="BB1505" s="93"/>
      <c r="BC1505" s="93"/>
      <c r="BD1505" s="93"/>
      <c r="BE1505" s="93"/>
      <c r="BF1505" s="93"/>
      <c r="BG1505" s="93"/>
      <c r="BH1505" s="93"/>
      <c r="BI1505" s="93"/>
      <c r="BJ1505" s="93"/>
      <c r="BK1505" s="93"/>
      <c r="BL1505" s="93"/>
      <c r="BM1505" s="93"/>
      <c r="BN1505" s="93"/>
      <c r="BO1505" s="93"/>
      <c r="BP1505" s="93"/>
      <c r="BQ1505" s="93"/>
      <c r="BR1505" s="93"/>
      <c r="BS1505" s="93"/>
      <c r="BT1505" s="93"/>
      <c r="BU1505" s="93"/>
      <c r="BV1505" s="93"/>
      <c r="BW1505" s="93"/>
      <c r="BX1505" s="93"/>
      <c r="BY1505" s="93"/>
    </row>
    <row r="1506" spans="1:77" s="97" customFormat="1" x14ac:dyDescent="0.2">
      <c r="A1506" s="157"/>
      <c r="X1506" s="93"/>
      <c r="Y1506" s="93"/>
      <c r="Z1506" s="93"/>
      <c r="AA1506" s="93"/>
      <c r="AB1506" s="93"/>
      <c r="AC1506" s="93"/>
      <c r="AD1506" s="93"/>
      <c r="AE1506" s="93"/>
      <c r="AF1506" s="93"/>
      <c r="AG1506" s="93"/>
      <c r="AH1506" s="93"/>
      <c r="AI1506" s="93"/>
      <c r="AJ1506" s="93"/>
      <c r="AK1506" s="93"/>
      <c r="AL1506" s="93"/>
      <c r="AM1506" s="93"/>
      <c r="AN1506" s="93"/>
      <c r="AO1506" s="93"/>
      <c r="AP1506" s="93"/>
      <c r="AQ1506" s="93"/>
      <c r="AR1506" s="93"/>
      <c r="AS1506" s="93"/>
      <c r="AT1506" s="93"/>
      <c r="AU1506" s="93"/>
      <c r="AV1506" s="93"/>
      <c r="AW1506" s="93"/>
      <c r="AX1506" s="93"/>
      <c r="AY1506" s="93"/>
      <c r="AZ1506" s="93"/>
      <c r="BA1506" s="93"/>
      <c r="BB1506" s="93"/>
      <c r="BC1506" s="93"/>
      <c r="BD1506" s="93"/>
      <c r="BE1506" s="93"/>
      <c r="BF1506" s="93"/>
      <c r="BG1506" s="93"/>
      <c r="BH1506" s="93"/>
      <c r="BI1506" s="93"/>
      <c r="BJ1506" s="93"/>
      <c r="BK1506" s="93"/>
      <c r="BL1506" s="93"/>
      <c r="BM1506" s="93"/>
      <c r="BN1506" s="93"/>
      <c r="BO1506" s="93"/>
      <c r="BP1506" s="93"/>
      <c r="BQ1506" s="93"/>
      <c r="BR1506" s="93"/>
      <c r="BS1506" s="93"/>
      <c r="BT1506" s="93"/>
      <c r="BU1506" s="93"/>
      <c r="BV1506" s="93"/>
      <c r="BW1506" s="93"/>
      <c r="BX1506" s="93"/>
      <c r="BY1506" s="93"/>
    </row>
    <row r="1507" spans="1:77" s="97" customFormat="1" x14ac:dyDescent="0.2">
      <c r="A1507" s="157"/>
      <c r="X1507" s="93"/>
      <c r="Y1507" s="93"/>
      <c r="Z1507" s="93"/>
      <c r="AA1507" s="93"/>
      <c r="AB1507" s="93"/>
      <c r="AC1507" s="93"/>
      <c r="AD1507" s="93"/>
      <c r="AE1507" s="93"/>
      <c r="AF1507" s="93"/>
      <c r="AG1507" s="93"/>
      <c r="AH1507" s="93"/>
      <c r="AI1507" s="93"/>
      <c r="AJ1507" s="93"/>
      <c r="AK1507" s="93"/>
      <c r="AL1507" s="93"/>
      <c r="AM1507" s="93"/>
      <c r="AN1507" s="93"/>
      <c r="AO1507" s="93"/>
      <c r="AP1507" s="93"/>
      <c r="AQ1507" s="93"/>
      <c r="AR1507" s="93"/>
      <c r="AS1507" s="93"/>
      <c r="AT1507" s="93"/>
      <c r="AU1507" s="93"/>
      <c r="AV1507" s="93"/>
      <c r="AW1507" s="93"/>
      <c r="AX1507" s="93"/>
      <c r="AY1507" s="93"/>
      <c r="AZ1507" s="93"/>
      <c r="BA1507" s="93"/>
      <c r="BB1507" s="93"/>
      <c r="BC1507" s="93"/>
      <c r="BD1507" s="93"/>
      <c r="BE1507" s="93"/>
      <c r="BF1507" s="93"/>
      <c r="BG1507" s="93"/>
      <c r="BH1507" s="93"/>
      <c r="BI1507" s="93"/>
      <c r="BJ1507" s="93"/>
      <c r="BK1507" s="93"/>
      <c r="BL1507" s="93"/>
      <c r="BM1507" s="93"/>
      <c r="BN1507" s="93"/>
      <c r="BO1507" s="93"/>
      <c r="BP1507" s="93"/>
      <c r="BQ1507" s="93"/>
      <c r="BR1507" s="93"/>
      <c r="BS1507" s="93"/>
      <c r="BT1507" s="93"/>
      <c r="BU1507" s="93"/>
      <c r="BV1507" s="93"/>
      <c r="BW1507" s="93"/>
      <c r="BX1507" s="93"/>
      <c r="BY1507" s="93"/>
    </row>
    <row r="1508" spans="1:77" s="97" customFormat="1" x14ac:dyDescent="0.2">
      <c r="A1508" s="157"/>
      <c r="X1508" s="93"/>
      <c r="Y1508" s="93"/>
      <c r="Z1508" s="93"/>
      <c r="AA1508" s="93"/>
      <c r="AB1508" s="93"/>
      <c r="AC1508" s="93"/>
      <c r="AD1508" s="93"/>
      <c r="AE1508" s="93"/>
      <c r="AF1508" s="93"/>
      <c r="AG1508" s="93"/>
      <c r="AH1508" s="93"/>
      <c r="AI1508" s="93"/>
      <c r="AJ1508" s="93"/>
      <c r="AK1508" s="93"/>
      <c r="AL1508" s="93"/>
      <c r="AM1508" s="93"/>
      <c r="AN1508" s="93"/>
      <c r="AO1508" s="93"/>
      <c r="AP1508" s="93"/>
      <c r="AQ1508" s="93"/>
      <c r="AR1508" s="93"/>
      <c r="AS1508" s="93"/>
      <c r="AT1508" s="93"/>
      <c r="AU1508" s="93"/>
      <c r="AV1508" s="93"/>
      <c r="AW1508" s="93"/>
      <c r="AX1508" s="93"/>
      <c r="AY1508" s="93"/>
      <c r="AZ1508" s="93"/>
      <c r="BA1508" s="93"/>
      <c r="BB1508" s="93"/>
      <c r="BC1508" s="93"/>
      <c r="BD1508" s="93"/>
      <c r="BE1508" s="93"/>
      <c r="BF1508" s="93"/>
      <c r="BG1508" s="93"/>
      <c r="BH1508" s="93"/>
      <c r="BI1508" s="93"/>
      <c r="BJ1508" s="93"/>
      <c r="BK1508" s="93"/>
      <c r="BL1508" s="93"/>
      <c r="BM1508" s="93"/>
      <c r="BN1508" s="93"/>
      <c r="BO1508" s="93"/>
      <c r="BP1508" s="93"/>
      <c r="BQ1508" s="93"/>
      <c r="BR1508" s="93"/>
      <c r="BS1508" s="93"/>
      <c r="BT1508" s="93"/>
      <c r="BU1508" s="93"/>
      <c r="BV1508" s="93"/>
      <c r="BW1508" s="93"/>
      <c r="BX1508" s="93"/>
      <c r="BY1508" s="93"/>
    </row>
    <row r="1509" spans="1:77" s="97" customFormat="1" x14ac:dyDescent="0.2">
      <c r="A1509" s="157"/>
      <c r="X1509" s="93"/>
      <c r="Y1509" s="93"/>
      <c r="Z1509" s="93"/>
      <c r="AA1509" s="93"/>
      <c r="AB1509" s="93"/>
      <c r="AC1509" s="93"/>
      <c r="AD1509" s="93"/>
      <c r="AE1509" s="93"/>
      <c r="AF1509" s="93"/>
      <c r="AG1509" s="93"/>
      <c r="AH1509" s="93"/>
      <c r="AI1509" s="93"/>
      <c r="AJ1509" s="93"/>
      <c r="AK1509" s="93"/>
      <c r="AL1509" s="93"/>
      <c r="AM1509" s="93"/>
      <c r="AN1509" s="93"/>
      <c r="AO1509" s="93"/>
      <c r="AP1509" s="93"/>
      <c r="AQ1509" s="93"/>
      <c r="AR1509" s="93"/>
      <c r="AS1509" s="93"/>
      <c r="AT1509" s="93"/>
      <c r="AU1509" s="93"/>
      <c r="AV1509" s="93"/>
      <c r="AW1509" s="93"/>
      <c r="AX1509" s="93"/>
      <c r="AY1509" s="93"/>
      <c r="AZ1509" s="93"/>
      <c r="BA1509" s="93"/>
      <c r="BB1509" s="93"/>
      <c r="BC1509" s="93"/>
      <c r="BD1509" s="93"/>
      <c r="BE1509" s="93"/>
      <c r="BF1509" s="93"/>
      <c r="BG1509" s="93"/>
      <c r="BH1509" s="93"/>
      <c r="BI1509" s="93"/>
      <c r="BJ1509" s="93"/>
      <c r="BK1509" s="93"/>
      <c r="BL1509" s="93"/>
      <c r="BM1509" s="93"/>
      <c r="BN1509" s="93"/>
      <c r="BO1509" s="93"/>
      <c r="BP1509" s="93"/>
      <c r="BQ1509" s="93"/>
      <c r="BR1509" s="93"/>
      <c r="BS1509" s="93"/>
      <c r="BT1509" s="93"/>
      <c r="BU1509" s="93"/>
      <c r="BV1509" s="93"/>
      <c r="BW1509" s="93"/>
      <c r="BX1509" s="93"/>
      <c r="BY1509" s="93"/>
    </row>
    <row r="1510" spans="1:77" s="97" customFormat="1" x14ac:dyDescent="0.2">
      <c r="A1510" s="157"/>
      <c r="X1510" s="93"/>
      <c r="Y1510" s="93"/>
      <c r="Z1510" s="93"/>
      <c r="AA1510" s="93"/>
      <c r="AB1510" s="93"/>
      <c r="AC1510" s="93"/>
      <c r="AD1510" s="93"/>
      <c r="AE1510" s="93"/>
      <c r="AF1510" s="93"/>
      <c r="AG1510" s="93"/>
      <c r="AH1510" s="93"/>
      <c r="AI1510" s="93"/>
      <c r="AJ1510" s="93"/>
      <c r="AK1510" s="93"/>
      <c r="AL1510" s="93"/>
      <c r="AM1510" s="93"/>
      <c r="AN1510" s="93"/>
      <c r="AO1510" s="93"/>
      <c r="AP1510" s="93"/>
      <c r="AQ1510" s="93"/>
      <c r="AR1510" s="93"/>
      <c r="AS1510" s="93"/>
      <c r="AT1510" s="93"/>
      <c r="AU1510" s="93"/>
      <c r="AV1510" s="93"/>
      <c r="AW1510" s="93"/>
      <c r="AX1510" s="93"/>
      <c r="AY1510" s="93"/>
      <c r="AZ1510" s="93"/>
      <c r="BA1510" s="93"/>
      <c r="BB1510" s="93"/>
      <c r="BC1510" s="93"/>
      <c r="BD1510" s="93"/>
      <c r="BE1510" s="93"/>
      <c r="BF1510" s="93"/>
      <c r="BG1510" s="93"/>
      <c r="BH1510" s="93"/>
      <c r="BI1510" s="93"/>
      <c r="BJ1510" s="93"/>
      <c r="BK1510" s="93"/>
      <c r="BL1510" s="93"/>
      <c r="BM1510" s="93"/>
      <c r="BN1510" s="93"/>
      <c r="BO1510" s="93"/>
      <c r="BP1510" s="93"/>
      <c r="BQ1510" s="93"/>
      <c r="BR1510" s="93"/>
      <c r="BS1510" s="93"/>
      <c r="BT1510" s="93"/>
      <c r="BU1510" s="93"/>
      <c r="BV1510" s="93"/>
      <c r="BW1510" s="93"/>
      <c r="BX1510" s="93"/>
      <c r="BY1510" s="93"/>
    </row>
    <row r="1511" spans="1:77" s="97" customFormat="1" x14ac:dyDescent="0.2">
      <c r="A1511" s="157"/>
      <c r="X1511" s="93"/>
      <c r="Y1511" s="93"/>
      <c r="Z1511" s="93"/>
      <c r="AA1511" s="93"/>
      <c r="AB1511" s="93"/>
      <c r="AC1511" s="93"/>
      <c r="AD1511" s="93"/>
      <c r="AE1511" s="93"/>
      <c r="AF1511" s="93"/>
      <c r="AG1511" s="93"/>
      <c r="AH1511" s="93"/>
      <c r="AI1511" s="93"/>
      <c r="AJ1511" s="93"/>
      <c r="AK1511" s="93"/>
      <c r="AL1511" s="93"/>
      <c r="AM1511" s="93"/>
      <c r="AN1511" s="93"/>
      <c r="AO1511" s="93"/>
      <c r="AP1511" s="93"/>
      <c r="AQ1511" s="93"/>
      <c r="AR1511" s="93"/>
      <c r="AS1511" s="93"/>
      <c r="AT1511" s="93"/>
      <c r="AU1511" s="93"/>
      <c r="AV1511" s="93"/>
      <c r="AW1511" s="93"/>
      <c r="AX1511" s="93"/>
      <c r="AY1511" s="93"/>
      <c r="AZ1511" s="93"/>
      <c r="BA1511" s="93"/>
      <c r="BB1511" s="93"/>
      <c r="BC1511" s="93"/>
      <c r="BD1511" s="93"/>
      <c r="BE1511" s="93"/>
      <c r="BF1511" s="93"/>
      <c r="BG1511" s="93"/>
      <c r="BH1511" s="93"/>
      <c r="BI1511" s="93"/>
      <c r="BJ1511" s="93"/>
      <c r="BK1511" s="93"/>
      <c r="BL1511" s="93"/>
      <c r="BM1511" s="93"/>
      <c r="BN1511" s="93"/>
      <c r="BO1511" s="93"/>
      <c r="BP1511" s="93"/>
      <c r="BQ1511" s="93"/>
      <c r="BR1511" s="93"/>
      <c r="BS1511" s="93"/>
      <c r="BT1511" s="93"/>
      <c r="BU1511" s="93"/>
      <c r="BV1511" s="93"/>
      <c r="BW1511" s="93"/>
      <c r="BX1511" s="93"/>
      <c r="BY1511" s="93"/>
    </row>
    <row r="1512" spans="1:77" s="97" customFormat="1" x14ac:dyDescent="0.2">
      <c r="A1512" s="157"/>
      <c r="X1512" s="93"/>
      <c r="Y1512" s="93"/>
      <c r="Z1512" s="93"/>
      <c r="AA1512" s="93"/>
      <c r="AB1512" s="93"/>
      <c r="AC1512" s="93"/>
      <c r="AD1512" s="93"/>
      <c r="AE1512" s="93"/>
      <c r="AF1512" s="93"/>
      <c r="AG1512" s="93"/>
      <c r="AH1512" s="93"/>
      <c r="AI1512" s="93"/>
      <c r="AJ1512" s="93"/>
      <c r="AK1512" s="93"/>
      <c r="AL1512" s="93"/>
      <c r="AM1512" s="93"/>
      <c r="AN1512" s="93"/>
      <c r="AO1512" s="93"/>
      <c r="AP1512" s="93"/>
      <c r="AQ1512" s="93"/>
      <c r="AR1512" s="93"/>
      <c r="AS1512" s="93"/>
      <c r="AT1512" s="93"/>
      <c r="AU1512" s="93"/>
      <c r="AV1512" s="93"/>
      <c r="AW1512" s="93"/>
      <c r="AX1512" s="93"/>
      <c r="AY1512" s="93"/>
      <c r="AZ1512" s="93"/>
      <c r="BA1512" s="93"/>
      <c r="BB1512" s="93"/>
      <c r="BC1512" s="93"/>
      <c r="BD1512" s="93"/>
      <c r="BE1512" s="93"/>
      <c r="BF1512" s="93"/>
      <c r="BG1512" s="93"/>
      <c r="BH1512" s="93"/>
      <c r="BI1512" s="93"/>
      <c r="BJ1512" s="93"/>
      <c r="BK1512" s="93"/>
      <c r="BL1512" s="93"/>
      <c r="BM1512" s="93"/>
      <c r="BN1512" s="93"/>
      <c r="BO1512" s="93"/>
      <c r="BP1512" s="93"/>
      <c r="BQ1512" s="93"/>
      <c r="BR1512" s="93"/>
      <c r="BS1512" s="93"/>
      <c r="BT1512" s="93"/>
      <c r="BU1512" s="93"/>
      <c r="BV1512" s="93"/>
      <c r="BW1512" s="93"/>
      <c r="BX1512" s="93"/>
      <c r="BY1512" s="93"/>
    </row>
    <row r="1513" spans="1:77" s="97" customFormat="1" x14ac:dyDescent="0.2">
      <c r="A1513" s="157"/>
      <c r="X1513" s="93"/>
      <c r="Y1513" s="93"/>
      <c r="Z1513" s="93"/>
      <c r="AA1513" s="93"/>
      <c r="AB1513" s="93"/>
      <c r="AC1513" s="93"/>
      <c r="AD1513" s="93"/>
      <c r="AE1513" s="93"/>
      <c r="AF1513" s="93"/>
      <c r="AG1513" s="93"/>
      <c r="AH1513" s="93"/>
      <c r="AI1513" s="93"/>
      <c r="AJ1513" s="93"/>
      <c r="AK1513" s="93"/>
      <c r="AL1513" s="93"/>
      <c r="AM1513" s="93"/>
      <c r="AN1513" s="93"/>
      <c r="AO1513" s="93"/>
      <c r="AP1513" s="93"/>
      <c r="AQ1513" s="93"/>
      <c r="AR1513" s="93"/>
      <c r="AS1513" s="93"/>
      <c r="AT1513" s="93"/>
      <c r="AU1513" s="93"/>
      <c r="AV1513" s="93"/>
      <c r="AW1513" s="93"/>
      <c r="AX1513" s="93"/>
      <c r="AY1513" s="93"/>
      <c r="AZ1513" s="93"/>
      <c r="BA1513" s="93"/>
      <c r="BB1513" s="93"/>
      <c r="BC1513" s="93"/>
      <c r="BD1513" s="93"/>
      <c r="BE1513" s="93"/>
      <c r="BF1513" s="93"/>
      <c r="BG1513" s="93"/>
      <c r="BH1513" s="93"/>
      <c r="BI1513" s="93"/>
      <c r="BJ1513" s="93"/>
      <c r="BK1513" s="93"/>
      <c r="BL1513" s="93"/>
      <c r="BM1513" s="93"/>
      <c r="BN1513" s="93"/>
      <c r="BO1513" s="93"/>
      <c r="BP1513" s="93"/>
      <c r="BQ1513" s="93"/>
      <c r="BR1513" s="93"/>
      <c r="BS1513" s="93"/>
      <c r="BT1513" s="93"/>
      <c r="BU1513" s="93"/>
      <c r="BV1513" s="93"/>
      <c r="BW1513" s="93"/>
      <c r="BX1513" s="93"/>
      <c r="BY1513" s="93"/>
    </row>
    <row r="1514" spans="1:77" s="97" customFormat="1" x14ac:dyDescent="0.2">
      <c r="A1514" s="157"/>
      <c r="X1514" s="93"/>
      <c r="Y1514" s="93"/>
      <c r="Z1514" s="93"/>
      <c r="AA1514" s="93"/>
      <c r="AB1514" s="93"/>
      <c r="AC1514" s="93"/>
      <c r="AD1514" s="93"/>
      <c r="AE1514" s="93"/>
      <c r="AF1514" s="93"/>
      <c r="AG1514" s="93"/>
      <c r="AH1514" s="93"/>
      <c r="AI1514" s="93"/>
      <c r="AJ1514" s="93"/>
      <c r="AK1514" s="93"/>
      <c r="AL1514" s="93"/>
      <c r="AM1514" s="93"/>
      <c r="AN1514" s="93"/>
      <c r="AO1514" s="93"/>
      <c r="AP1514" s="93"/>
      <c r="AQ1514" s="93"/>
      <c r="AR1514" s="93"/>
      <c r="AS1514" s="93"/>
      <c r="AT1514" s="93"/>
      <c r="AU1514" s="93"/>
      <c r="AV1514" s="93"/>
      <c r="AW1514" s="93"/>
      <c r="AX1514" s="93"/>
      <c r="AY1514" s="93"/>
      <c r="AZ1514" s="93"/>
      <c r="BA1514" s="93"/>
      <c r="BB1514" s="93"/>
      <c r="BC1514" s="93"/>
      <c r="BD1514" s="93"/>
      <c r="BE1514" s="93"/>
      <c r="BF1514" s="93"/>
      <c r="BG1514" s="93"/>
      <c r="BH1514" s="93"/>
      <c r="BI1514" s="93"/>
      <c r="BJ1514" s="93"/>
      <c r="BK1514" s="93"/>
      <c r="BL1514" s="93"/>
      <c r="BM1514" s="93"/>
      <c r="BN1514" s="93"/>
      <c r="BO1514" s="93"/>
      <c r="BP1514" s="93"/>
      <c r="BQ1514" s="93"/>
      <c r="BR1514" s="93"/>
      <c r="BS1514" s="93"/>
      <c r="BT1514" s="93"/>
      <c r="BU1514" s="93"/>
      <c r="BV1514" s="93"/>
      <c r="BW1514" s="93"/>
      <c r="BX1514" s="93"/>
      <c r="BY1514" s="93"/>
    </row>
    <row r="1515" spans="1:77" s="97" customFormat="1" x14ac:dyDescent="0.2">
      <c r="A1515" s="157"/>
      <c r="X1515" s="93"/>
      <c r="Y1515" s="93"/>
      <c r="Z1515" s="93"/>
      <c r="AA1515" s="93"/>
      <c r="AB1515" s="93"/>
      <c r="AC1515" s="93"/>
      <c r="AD1515" s="93"/>
      <c r="AE1515" s="93"/>
      <c r="AF1515" s="93"/>
      <c r="AG1515" s="93"/>
      <c r="AH1515" s="93"/>
      <c r="AI1515" s="93"/>
      <c r="AJ1515" s="93"/>
      <c r="AK1515" s="93"/>
      <c r="AL1515" s="93"/>
      <c r="AM1515" s="93"/>
      <c r="AN1515" s="93"/>
      <c r="AO1515" s="93"/>
      <c r="AP1515" s="93"/>
      <c r="AQ1515" s="93"/>
      <c r="AR1515" s="93"/>
      <c r="AS1515" s="93"/>
      <c r="AT1515" s="93"/>
      <c r="AU1515" s="93"/>
      <c r="AV1515" s="93"/>
      <c r="AW1515" s="93"/>
      <c r="AX1515" s="93"/>
      <c r="AY1515" s="93"/>
      <c r="AZ1515" s="93"/>
      <c r="BA1515" s="93"/>
      <c r="BB1515" s="93"/>
      <c r="BC1515" s="93"/>
      <c r="BD1515" s="93"/>
      <c r="BE1515" s="93"/>
      <c r="BF1515" s="93"/>
      <c r="BG1515" s="93"/>
      <c r="BH1515" s="93"/>
      <c r="BI1515" s="93"/>
      <c r="BJ1515" s="93"/>
      <c r="BK1515" s="93"/>
      <c r="BL1515" s="93"/>
      <c r="BM1515" s="93"/>
      <c r="BN1515" s="93"/>
      <c r="BO1515" s="93"/>
      <c r="BP1515" s="93"/>
      <c r="BQ1515" s="93"/>
      <c r="BR1515" s="93"/>
      <c r="BS1515" s="93"/>
      <c r="BT1515" s="93"/>
      <c r="BU1515" s="93"/>
      <c r="BV1515" s="93"/>
      <c r="BW1515" s="93"/>
      <c r="BX1515" s="93"/>
      <c r="BY1515" s="93"/>
    </row>
    <row r="1516" spans="1:77" s="97" customFormat="1" x14ac:dyDescent="0.2">
      <c r="A1516" s="157"/>
      <c r="X1516" s="93"/>
      <c r="Y1516" s="93"/>
      <c r="Z1516" s="93"/>
      <c r="AA1516" s="93"/>
      <c r="AB1516" s="93"/>
      <c r="AC1516" s="93"/>
      <c r="AD1516" s="93"/>
      <c r="AE1516" s="93"/>
      <c r="AF1516" s="93"/>
      <c r="AG1516" s="93"/>
      <c r="AH1516" s="93"/>
      <c r="AI1516" s="93"/>
      <c r="AJ1516" s="93"/>
      <c r="AK1516" s="93"/>
      <c r="AL1516" s="93"/>
      <c r="AM1516" s="93"/>
      <c r="AN1516" s="93"/>
      <c r="AO1516" s="93"/>
      <c r="AP1516" s="93"/>
      <c r="AQ1516" s="93"/>
      <c r="AR1516" s="93"/>
      <c r="AS1516" s="93"/>
      <c r="AT1516" s="93"/>
      <c r="AU1516" s="93"/>
      <c r="AV1516" s="93"/>
      <c r="AW1516" s="93"/>
      <c r="AX1516" s="93"/>
      <c r="AY1516" s="93"/>
      <c r="AZ1516" s="93"/>
      <c r="BA1516" s="93"/>
      <c r="BB1516" s="93"/>
      <c r="BC1516" s="93"/>
      <c r="BD1516" s="93"/>
      <c r="BE1516" s="93"/>
      <c r="BF1516" s="93"/>
      <c r="BG1516" s="93"/>
      <c r="BH1516" s="93"/>
      <c r="BI1516" s="93"/>
      <c r="BJ1516" s="93"/>
      <c r="BK1516" s="93"/>
      <c r="BL1516" s="93"/>
      <c r="BM1516" s="93"/>
      <c r="BN1516" s="93"/>
      <c r="BO1516" s="93"/>
      <c r="BP1516" s="93"/>
      <c r="BQ1516" s="93"/>
      <c r="BR1516" s="93"/>
      <c r="BS1516" s="93"/>
      <c r="BT1516" s="93"/>
      <c r="BU1516" s="93"/>
      <c r="BV1516" s="93"/>
      <c r="BW1516" s="93"/>
      <c r="BX1516" s="93"/>
      <c r="BY1516" s="93"/>
    </row>
    <row r="1517" spans="1:77" s="97" customFormat="1" x14ac:dyDescent="0.2">
      <c r="A1517" s="157"/>
      <c r="X1517" s="93"/>
      <c r="Y1517" s="93"/>
      <c r="Z1517" s="93"/>
      <c r="AA1517" s="93"/>
      <c r="AB1517" s="93"/>
      <c r="AC1517" s="93"/>
      <c r="AD1517" s="93"/>
      <c r="AE1517" s="93"/>
      <c r="AF1517" s="93"/>
      <c r="AG1517" s="93"/>
      <c r="AH1517" s="93"/>
      <c r="AI1517" s="93"/>
      <c r="AJ1517" s="93"/>
      <c r="AK1517" s="93"/>
      <c r="AL1517" s="93"/>
      <c r="AM1517" s="93"/>
      <c r="AN1517" s="93"/>
      <c r="AO1517" s="93"/>
      <c r="AP1517" s="93"/>
      <c r="AQ1517" s="93"/>
      <c r="AR1517" s="93"/>
      <c r="AS1517" s="93"/>
      <c r="AT1517" s="93"/>
      <c r="AU1517" s="93"/>
      <c r="AV1517" s="93"/>
      <c r="AW1517" s="93"/>
      <c r="AX1517" s="93"/>
      <c r="AY1517" s="93"/>
      <c r="AZ1517" s="93"/>
      <c r="BA1517" s="93"/>
      <c r="BB1517" s="93"/>
      <c r="BC1517" s="93"/>
      <c r="BD1517" s="93"/>
      <c r="BE1517" s="93"/>
      <c r="BF1517" s="93"/>
      <c r="BG1517" s="93"/>
      <c r="BH1517" s="93"/>
      <c r="BI1517" s="93"/>
      <c r="BJ1517" s="93"/>
      <c r="BK1517" s="93"/>
      <c r="BL1517" s="93"/>
      <c r="BM1517" s="93"/>
      <c r="BN1517" s="93"/>
      <c r="BO1517" s="93"/>
      <c r="BP1517" s="93"/>
      <c r="BQ1517" s="93"/>
      <c r="BR1517" s="93"/>
      <c r="BS1517" s="93"/>
      <c r="BT1517" s="93"/>
      <c r="BU1517" s="93"/>
      <c r="BV1517" s="93"/>
      <c r="BW1517" s="93"/>
      <c r="BX1517" s="93"/>
      <c r="BY1517" s="93"/>
    </row>
    <row r="1518" spans="1:77" s="97" customFormat="1" x14ac:dyDescent="0.2">
      <c r="A1518" s="157"/>
      <c r="X1518" s="93"/>
      <c r="Y1518" s="93"/>
      <c r="Z1518" s="93"/>
      <c r="AA1518" s="93"/>
      <c r="AB1518" s="93"/>
      <c r="AC1518" s="93"/>
      <c r="AD1518" s="93"/>
      <c r="AE1518" s="93"/>
      <c r="AF1518" s="93"/>
      <c r="AG1518" s="93"/>
      <c r="AH1518" s="93"/>
      <c r="AI1518" s="93"/>
      <c r="AJ1518" s="93"/>
      <c r="AK1518" s="93"/>
      <c r="AL1518" s="93"/>
      <c r="AM1518" s="93"/>
      <c r="AN1518" s="93"/>
      <c r="AO1518" s="93"/>
      <c r="AP1518" s="93"/>
      <c r="AQ1518" s="93"/>
      <c r="AR1518" s="93"/>
      <c r="AS1518" s="93"/>
      <c r="AT1518" s="93"/>
      <c r="AU1518" s="93"/>
      <c r="AV1518" s="93"/>
      <c r="AW1518" s="93"/>
      <c r="AX1518" s="93"/>
      <c r="AY1518" s="93"/>
      <c r="AZ1518" s="93"/>
      <c r="BA1518" s="93"/>
      <c r="BB1518" s="93"/>
      <c r="BC1518" s="93"/>
      <c r="BD1518" s="93"/>
      <c r="BE1518" s="93"/>
      <c r="BF1518" s="93"/>
      <c r="BG1518" s="93"/>
      <c r="BH1518" s="93"/>
      <c r="BI1518" s="93"/>
      <c r="BJ1518" s="93"/>
      <c r="BK1518" s="93"/>
      <c r="BL1518" s="93"/>
      <c r="BM1518" s="93"/>
      <c r="BN1518" s="93"/>
      <c r="BO1518" s="93"/>
      <c r="BP1518" s="93"/>
      <c r="BQ1518" s="93"/>
      <c r="BR1518" s="93"/>
      <c r="BS1518" s="93"/>
      <c r="BT1518" s="93"/>
      <c r="BU1518" s="93"/>
      <c r="BV1518" s="93"/>
      <c r="BW1518" s="93"/>
      <c r="BX1518" s="93"/>
      <c r="BY1518" s="93"/>
    </row>
    <row r="1519" spans="1:77" s="97" customFormat="1" x14ac:dyDescent="0.2">
      <c r="A1519" s="157"/>
      <c r="X1519" s="93"/>
      <c r="Y1519" s="93"/>
      <c r="Z1519" s="93"/>
      <c r="AA1519" s="93"/>
      <c r="AB1519" s="93"/>
      <c r="AC1519" s="93"/>
      <c r="AD1519" s="93"/>
      <c r="AE1519" s="93"/>
      <c r="AF1519" s="93"/>
      <c r="AG1519" s="93"/>
      <c r="AH1519" s="93"/>
      <c r="AI1519" s="93"/>
      <c r="AJ1519" s="93"/>
      <c r="AK1519" s="93"/>
      <c r="AL1519" s="93"/>
      <c r="AM1519" s="93"/>
      <c r="AN1519" s="93"/>
      <c r="AO1519" s="93"/>
      <c r="AP1519" s="93"/>
      <c r="AQ1519" s="93"/>
      <c r="AR1519" s="93"/>
      <c r="AS1519" s="93"/>
      <c r="AT1519" s="93"/>
      <c r="AU1519" s="93"/>
      <c r="AV1519" s="93"/>
      <c r="AW1519" s="93"/>
      <c r="AX1519" s="93"/>
      <c r="AY1519" s="93"/>
      <c r="AZ1519" s="93"/>
      <c r="BA1519" s="93"/>
      <c r="BB1519" s="93"/>
      <c r="BC1519" s="93"/>
      <c r="BD1519" s="93"/>
      <c r="BE1519" s="93"/>
      <c r="BF1519" s="93"/>
      <c r="BG1519" s="93"/>
      <c r="BH1519" s="93"/>
      <c r="BI1519" s="93"/>
      <c r="BJ1519" s="93"/>
      <c r="BK1519" s="93"/>
      <c r="BL1519" s="93"/>
      <c r="BM1519" s="93"/>
      <c r="BN1519" s="93"/>
      <c r="BO1519" s="93"/>
      <c r="BP1519" s="93"/>
      <c r="BQ1519" s="93"/>
      <c r="BR1519" s="93"/>
      <c r="BS1519" s="93"/>
      <c r="BT1519" s="93"/>
      <c r="BU1519" s="93"/>
      <c r="BV1519" s="93"/>
      <c r="BW1519" s="93"/>
      <c r="BX1519" s="93"/>
      <c r="BY1519" s="93"/>
    </row>
    <row r="1520" spans="1:77" s="97" customFormat="1" x14ac:dyDescent="0.2">
      <c r="A1520" s="157"/>
      <c r="X1520" s="93"/>
      <c r="Y1520" s="93"/>
      <c r="Z1520" s="93"/>
      <c r="AA1520" s="93"/>
      <c r="AB1520" s="93"/>
      <c r="AC1520" s="93"/>
      <c r="AD1520" s="93"/>
      <c r="AE1520" s="93"/>
      <c r="AF1520" s="93"/>
      <c r="AG1520" s="93"/>
      <c r="AH1520" s="93"/>
      <c r="AI1520" s="93"/>
      <c r="AJ1520" s="93"/>
      <c r="AK1520" s="93"/>
      <c r="AL1520" s="93"/>
      <c r="AM1520" s="93"/>
      <c r="AN1520" s="93"/>
      <c r="AO1520" s="93"/>
      <c r="AP1520" s="93"/>
      <c r="AQ1520" s="93"/>
      <c r="AR1520" s="93"/>
      <c r="AS1520" s="93"/>
      <c r="AT1520" s="93"/>
      <c r="AU1520" s="93"/>
      <c r="AV1520" s="93"/>
      <c r="AW1520" s="93"/>
      <c r="AX1520" s="93"/>
      <c r="AY1520" s="93"/>
      <c r="AZ1520" s="93"/>
      <c r="BA1520" s="93"/>
      <c r="BB1520" s="93"/>
      <c r="BC1520" s="93"/>
      <c r="BD1520" s="93"/>
      <c r="BE1520" s="93"/>
      <c r="BF1520" s="93"/>
      <c r="BG1520" s="93"/>
      <c r="BH1520" s="93"/>
      <c r="BI1520" s="93"/>
      <c r="BJ1520" s="93"/>
      <c r="BK1520" s="93"/>
      <c r="BL1520" s="93"/>
      <c r="BM1520" s="93"/>
      <c r="BN1520" s="93"/>
      <c r="BO1520" s="93"/>
      <c r="BP1520" s="93"/>
      <c r="BQ1520" s="93"/>
      <c r="BR1520" s="93"/>
      <c r="BS1520" s="93"/>
      <c r="BT1520" s="93"/>
      <c r="BU1520" s="93"/>
      <c r="BV1520" s="93"/>
      <c r="BW1520" s="93"/>
      <c r="BX1520" s="93"/>
      <c r="BY1520" s="93"/>
    </row>
    <row r="1521" spans="1:77" s="97" customFormat="1" x14ac:dyDescent="0.2">
      <c r="A1521" s="157"/>
      <c r="X1521" s="93"/>
      <c r="Y1521" s="93"/>
      <c r="Z1521" s="93"/>
      <c r="AA1521" s="93"/>
      <c r="AB1521" s="93"/>
      <c r="AC1521" s="93"/>
      <c r="AD1521" s="93"/>
      <c r="AE1521" s="93"/>
      <c r="AF1521" s="93"/>
      <c r="AG1521" s="93"/>
      <c r="AH1521" s="93"/>
      <c r="AI1521" s="93"/>
      <c r="AJ1521" s="93"/>
      <c r="AK1521" s="93"/>
      <c r="AL1521" s="93"/>
      <c r="AM1521" s="93"/>
      <c r="AN1521" s="93"/>
      <c r="AO1521" s="93"/>
      <c r="AP1521" s="93"/>
      <c r="AQ1521" s="93"/>
      <c r="AR1521" s="93"/>
      <c r="AS1521" s="93"/>
      <c r="AT1521" s="93"/>
      <c r="AU1521" s="93"/>
      <c r="AV1521" s="93"/>
      <c r="AW1521" s="93"/>
      <c r="AX1521" s="93"/>
      <c r="AY1521" s="93"/>
      <c r="AZ1521" s="93"/>
      <c r="BA1521" s="93"/>
      <c r="BB1521" s="93"/>
      <c r="BC1521" s="93"/>
      <c r="BD1521" s="93"/>
      <c r="BE1521" s="93"/>
      <c r="BF1521" s="93"/>
      <c r="BG1521" s="93"/>
      <c r="BH1521" s="93"/>
      <c r="BI1521" s="93"/>
      <c r="BJ1521" s="93"/>
      <c r="BK1521" s="93"/>
      <c r="BL1521" s="93"/>
      <c r="BM1521" s="93"/>
      <c r="BN1521" s="93"/>
      <c r="BO1521" s="93"/>
      <c r="BP1521" s="93"/>
      <c r="BQ1521" s="93"/>
      <c r="BR1521" s="93"/>
      <c r="BS1521" s="93"/>
      <c r="BT1521" s="93"/>
      <c r="BU1521" s="93"/>
      <c r="BV1521" s="93"/>
      <c r="BW1521" s="93"/>
      <c r="BX1521" s="93"/>
      <c r="BY1521" s="93"/>
    </row>
    <row r="1522" spans="1:77" s="97" customFormat="1" x14ac:dyDescent="0.2">
      <c r="A1522" s="157"/>
      <c r="X1522" s="93"/>
      <c r="Y1522" s="93"/>
      <c r="Z1522" s="93"/>
      <c r="AA1522" s="93"/>
      <c r="AB1522" s="93"/>
      <c r="AC1522" s="93"/>
      <c r="AD1522" s="93"/>
      <c r="AE1522" s="93"/>
      <c r="AF1522" s="93"/>
      <c r="AG1522" s="93"/>
      <c r="AH1522" s="93"/>
      <c r="AI1522" s="93"/>
      <c r="AJ1522" s="93"/>
      <c r="AK1522" s="93"/>
      <c r="AL1522" s="93"/>
      <c r="AM1522" s="93"/>
      <c r="AN1522" s="93"/>
      <c r="AO1522" s="93"/>
      <c r="AP1522" s="93"/>
      <c r="AQ1522" s="93"/>
      <c r="AR1522" s="93"/>
      <c r="AS1522" s="93"/>
      <c r="AT1522" s="93"/>
      <c r="AU1522" s="93"/>
      <c r="AV1522" s="93"/>
      <c r="AW1522" s="93"/>
      <c r="AX1522" s="93"/>
      <c r="AY1522" s="93"/>
      <c r="AZ1522" s="93"/>
      <c r="BA1522" s="93"/>
      <c r="BB1522" s="93"/>
      <c r="BC1522" s="93"/>
      <c r="BD1522" s="93"/>
      <c r="BE1522" s="93"/>
      <c r="BF1522" s="93"/>
      <c r="BG1522" s="93"/>
      <c r="BH1522" s="93"/>
      <c r="BI1522" s="93"/>
      <c r="BJ1522" s="93"/>
      <c r="BK1522" s="93"/>
      <c r="BL1522" s="93"/>
      <c r="BM1522" s="93"/>
      <c r="BN1522" s="93"/>
      <c r="BO1522" s="93"/>
      <c r="BP1522" s="93"/>
      <c r="BQ1522" s="93"/>
      <c r="BR1522" s="93"/>
      <c r="BS1522" s="93"/>
      <c r="BT1522" s="93"/>
      <c r="BU1522" s="93"/>
      <c r="BV1522" s="93"/>
      <c r="BW1522" s="93"/>
      <c r="BX1522" s="93"/>
      <c r="BY1522" s="93"/>
    </row>
    <row r="1523" spans="1:77" s="97" customFormat="1" x14ac:dyDescent="0.2">
      <c r="A1523" s="157"/>
      <c r="X1523" s="93"/>
      <c r="Y1523" s="93"/>
      <c r="Z1523" s="93"/>
      <c r="AA1523" s="93"/>
      <c r="AB1523" s="93"/>
      <c r="AC1523" s="93"/>
      <c r="AD1523" s="93"/>
      <c r="AE1523" s="93"/>
      <c r="AF1523" s="93"/>
      <c r="AG1523" s="93"/>
      <c r="AH1523" s="93"/>
      <c r="AI1523" s="93"/>
      <c r="AJ1523" s="93"/>
      <c r="AK1523" s="93"/>
      <c r="AL1523" s="93"/>
      <c r="AM1523" s="93"/>
      <c r="AN1523" s="93"/>
      <c r="AO1523" s="93"/>
      <c r="AP1523" s="93"/>
      <c r="AQ1523" s="93"/>
      <c r="AR1523" s="93"/>
      <c r="AS1523" s="93"/>
      <c r="AT1523" s="93"/>
      <c r="AU1523" s="93"/>
      <c r="AV1523" s="93"/>
      <c r="AW1523" s="93"/>
      <c r="AX1523" s="93"/>
      <c r="AY1523" s="93"/>
      <c r="AZ1523" s="93"/>
      <c r="BA1523" s="93"/>
      <c r="BB1523" s="93"/>
      <c r="BC1523" s="93"/>
      <c r="BD1523" s="93"/>
      <c r="BE1523" s="93"/>
      <c r="BF1523" s="93"/>
      <c r="BG1523" s="93"/>
      <c r="BH1523" s="93"/>
      <c r="BI1523" s="93"/>
      <c r="BJ1523" s="93"/>
      <c r="BK1523" s="93"/>
      <c r="BL1523" s="93"/>
      <c r="BM1523" s="93"/>
      <c r="BN1523" s="93"/>
      <c r="BO1523" s="93"/>
      <c r="BP1523" s="93"/>
      <c r="BQ1523" s="93"/>
      <c r="BR1523" s="93"/>
      <c r="BS1523" s="93"/>
      <c r="BT1523" s="93"/>
      <c r="BU1523" s="93"/>
      <c r="BV1523" s="93"/>
      <c r="BW1523" s="93"/>
      <c r="BX1523" s="93"/>
      <c r="BY1523" s="93"/>
    </row>
    <row r="1524" spans="1:77" s="97" customFormat="1" x14ac:dyDescent="0.2">
      <c r="A1524" s="157"/>
      <c r="X1524" s="93"/>
      <c r="Y1524" s="93"/>
      <c r="Z1524" s="93"/>
      <c r="AA1524" s="93"/>
      <c r="AB1524" s="93"/>
      <c r="AC1524" s="93"/>
      <c r="AD1524" s="93"/>
      <c r="AE1524" s="93"/>
      <c r="AF1524" s="93"/>
      <c r="AG1524" s="93"/>
      <c r="AH1524" s="93"/>
      <c r="AI1524" s="93"/>
      <c r="AJ1524" s="93"/>
      <c r="AK1524" s="93"/>
      <c r="AL1524" s="93"/>
      <c r="AM1524" s="93"/>
      <c r="AN1524" s="93"/>
      <c r="AO1524" s="93"/>
      <c r="AP1524" s="93"/>
      <c r="AQ1524" s="93"/>
      <c r="AR1524" s="93"/>
      <c r="AS1524" s="93"/>
      <c r="AT1524" s="93"/>
      <c r="AU1524" s="93"/>
      <c r="AV1524" s="93"/>
      <c r="AW1524" s="93"/>
      <c r="AX1524" s="93"/>
      <c r="AY1524" s="93"/>
      <c r="AZ1524" s="93"/>
      <c r="BA1524" s="93"/>
      <c r="BB1524" s="93"/>
      <c r="BC1524" s="93"/>
      <c r="BD1524" s="93"/>
      <c r="BE1524" s="93"/>
      <c r="BF1524" s="93"/>
      <c r="BG1524" s="93"/>
      <c r="BH1524" s="93"/>
      <c r="BI1524" s="93"/>
      <c r="BJ1524" s="93"/>
      <c r="BK1524" s="93"/>
      <c r="BL1524" s="93"/>
      <c r="BM1524" s="93"/>
      <c r="BN1524" s="93"/>
      <c r="BO1524" s="93"/>
      <c r="BP1524" s="93"/>
      <c r="BQ1524" s="93"/>
      <c r="BR1524" s="93"/>
      <c r="BS1524" s="93"/>
      <c r="BT1524" s="93"/>
      <c r="BU1524" s="93"/>
      <c r="BV1524" s="93"/>
      <c r="BW1524" s="93"/>
      <c r="BX1524" s="93"/>
      <c r="BY1524" s="93"/>
    </row>
    <row r="1525" spans="1:77" s="97" customFormat="1" x14ac:dyDescent="0.2">
      <c r="A1525" s="157"/>
      <c r="X1525" s="93"/>
      <c r="Y1525" s="93"/>
      <c r="Z1525" s="93"/>
      <c r="AA1525" s="93"/>
      <c r="AB1525" s="93"/>
      <c r="AC1525" s="93"/>
      <c r="AD1525" s="93"/>
      <c r="AE1525" s="93"/>
      <c r="AF1525" s="93"/>
      <c r="AG1525" s="93"/>
      <c r="AH1525" s="93"/>
      <c r="AI1525" s="93"/>
      <c r="AJ1525" s="93"/>
      <c r="AK1525" s="93"/>
      <c r="AL1525" s="93"/>
      <c r="AM1525" s="93"/>
      <c r="AN1525" s="93"/>
      <c r="AO1525" s="93"/>
      <c r="AP1525" s="93"/>
      <c r="AQ1525" s="93"/>
      <c r="AR1525" s="93"/>
      <c r="AS1525" s="93"/>
      <c r="AT1525" s="93"/>
      <c r="AU1525" s="93"/>
      <c r="AV1525" s="93"/>
      <c r="AW1525" s="93"/>
      <c r="AX1525" s="93"/>
      <c r="AY1525" s="93"/>
      <c r="AZ1525" s="93"/>
      <c r="BA1525" s="93"/>
      <c r="BB1525" s="93"/>
      <c r="BC1525" s="93"/>
      <c r="BD1525" s="93"/>
      <c r="BE1525" s="93"/>
      <c r="BF1525" s="93"/>
      <c r="BG1525" s="93"/>
      <c r="BH1525" s="93"/>
      <c r="BI1525" s="93"/>
      <c r="BJ1525" s="93"/>
      <c r="BK1525" s="93"/>
      <c r="BL1525" s="93"/>
      <c r="BM1525" s="93"/>
      <c r="BN1525" s="93"/>
      <c r="BO1525" s="93"/>
      <c r="BP1525" s="93"/>
      <c r="BQ1525" s="93"/>
      <c r="BR1525" s="93"/>
      <c r="BS1525" s="93"/>
      <c r="BT1525" s="93"/>
      <c r="BU1525" s="93"/>
      <c r="BV1525" s="93"/>
      <c r="BW1525" s="93"/>
      <c r="BX1525" s="93"/>
      <c r="BY1525" s="93"/>
    </row>
    <row r="1526" spans="1:77" s="97" customFormat="1" x14ac:dyDescent="0.2">
      <c r="A1526" s="157"/>
      <c r="X1526" s="93"/>
      <c r="Y1526" s="93"/>
      <c r="Z1526" s="93"/>
      <c r="AA1526" s="93"/>
      <c r="AB1526" s="93"/>
      <c r="AC1526" s="93"/>
      <c r="AD1526" s="93"/>
      <c r="AE1526" s="93"/>
      <c r="AF1526" s="93"/>
      <c r="AG1526" s="93"/>
      <c r="AH1526" s="93"/>
      <c r="AI1526" s="93"/>
      <c r="AJ1526" s="93"/>
      <c r="AK1526" s="93"/>
      <c r="AL1526" s="93"/>
      <c r="AM1526" s="93"/>
      <c r="AN1526" s="93"/>
      <c r="AO1526" s="93"/>
      <c r="AP1526" s="93"/>
      <c r="AQ1526" s="93"/>
      <c r="AR1526" s="93"/>
      <c r="AS1526" s="93"/>
      <c r="AT1526" s="93"/>
      <c r="AU1526" s="93"/>
      <c r="AV1526" s="93"/>
      <c r="AW1526" s="93"/>
      <c r="AX1526" s="93"/>
      <c r="AY1526" s="93"/>
      <c r="AZ1526" s="93"/>
      <c r="BA1526" s="93"/>
      <c r="BB1526" s="93"/>
      <c r="BC1526" s="93"/>
      <c r="BD1526" s="93"/>
      <c r="BE1526" s="93"/>
      <c r="BF1526" s="93"/>
      <c r="BG1526" s="93"/>
      <c r="BH1526" s="93"/>
      <c r="BI1526" s="93"/>
      <c r="BJ1526" s="93"/>
      <c r="BK1526" s="93"/>
      <c r="BL1526" s="93"/>
      <c r="BM1526" s="93"/>
      <c r="BN1526" s="93"/>
      <c r="BO1526" s="93"/>
      <c r="BP1526" s="93"/>
      <c r="BQ1526" s="93"/>
      <c r="BR1526" s="93"/>
      <c r="BS1526" s="93"/>
      <c r="BT1526" s="93"/>
      <c r="BU1526" s="93"/>
      <c r="BV1526" s="93"/>
      <c r="BW1526" s="93"/>
      <c r="BX1526" s="93"/>
      <c r="BY1526" s="93"/>
    </row>
    <row r="1527" spans="1:77" s="97" customFormat="1" x14ac:dyDescent="0.2">
      <c r="A1527" s="157"/>
      <c r="X1527" s="93"/>
      <c r="Y1527" s="93"/>
      <c r="Z1527" s="93"/>
      <c r="AA1527" s="93"/>
      <c r="AB1527" s="93"/>
      <c r="AC1527" s="93"/>
      <c r="AD1527" s="93"/>
      <c r="AE1527" s="93"/>
      <c r="AF1527" s="93"/>
      <c r="AG1527" s="93"/>
      <c r="AH1527" s="93"/>
      <c r="AI1527" s="93"/>
      <c r="AJ1527" s="93"/>
      <c r="AK1527" s="93"/>
      <c r="AL1527" s="93"/>
      <c r="AM1527" s="93"/>
      <c r="AN1527" s="93"/>
      <c r="AO1527" s="93"/>
      <c r="AP1527" s="93"/>
      <c r="AQ1527" s="93"/>
      <c r="AR1527" s="93"/>
      <c r="AS1527" s="93"/>
      <c r="AT1527" s="93"/>
      <c r="AU1527" s="93"/>
      <c r="AV1527" s="93"/>
      <c r="AW1527" s="93"/>
      <c r="AX1527" s="93"/>
      <c r="AY1527" s="93"/>
      <c r="AZ1527" s="93"/>
      <c r="BA1527" s="93"/>
      <c r="BB1527" s="93"/>
      <c r="BC1527" s="93"/>
      <c r="BD1527" s="93"/>
      <c r="BE1527" s="93"/>
      <c r="BF1527" s="93"/>
      <c r="BG1527" s="93"/>
      <c r="BH1527" s="93"/>
      <c r="BI1527" s="93"/>
      <c r="BJ1527" s="93"/>
      <c r="BK1527" s="93"/>
      <c r="BL1527" s="93"/>
      <c r="BM1527" s="93"/>
      <c r="BN1527" s="93"/>
      <c r="BO1527" s="93"/>
      <c r="BP1527" s="93"/>
      <c r="BQ1527" s="93"/>
      <c r="BR1527" s="93"/>
      <c r="BS1527" s="93"/>
      <c r="BT1527" s="93"/>
      <c r="BU1527" s="93"/>
      <c r="BV1527" s="93"/>
      <c r="BW1527" s="93"/>
      <c r="BX1527" s="93"/>
      <c r="BY1527" s="93"/>
    </row>
    <row r="1528" spans="1:77" s="97" customFormat="1" x14ac:dyDescent="0.2">
      <c r="A1528" s="157"/>
      <c r="X1528" s="93"/>
      <c r="Y1528" s="93"/>
      <c r="Z1528" s="93"/>
      <c r="AA1528" s="93"/>
      <c r="AB1528" s="93"/>
      <c r="AC1528" s="93"/>
      <c r="AD1528" s="93"/>
      <c r="AE1528" s="93"/>
      <c r="AF1528" s="93"/>
      <c r="AG1528" s="93"/>
      <c r="AH1528" s="93"/>
      <c r="AI1528" s="93"/>
      <c r="AJ1528" s="93"/>
      <c r="AK1528" s="93"/>
      <c r="AL1528" s="93"/>
      <c r="AM1528" s="93"/>
      <c r="AN1528" s="93"/>
      <c r="AO1528" s="93"/>
      <c r="AP1528" s="93"/>
      <c r="AQ1528" s="93"/>
      <c r="AR1528" s="93"/>
      <c r="AS1528" s="93"/>
      <c r="AT1528" s="93"/>
      <c r="AU1528" s="93"/>
      <c r="AV1528" s="93"/>
      <c r="AW1528" s="93"/>
      <c r="AX1528" s="93"/>
      <c r="AY1528" s="93"/>
      <c r="AZ1528" s="93"/>
      <c r="BA1528" s="93"/>
      <c r="BB1528" s="93"/>
      <c r="BC1528" s="93"/>
      <c r="BD1528" s="93"/>
      <c r="BE1528" s="93"/>
      <c r="BF1528" s="93"/>
      <c r="BG1528" s="93"/>
      <c r="BH1528" s="93"/>
      <c r="BI1528" s="93"/>
      <c r="BJ1528" s="93"/>
      <c r="BK1528" s="93"/>
      <c r="BL1528" s="93"/>
      <c r="BM1528" s="93"/>
      <c r="BN1528" s="93"/>
      <c r="BO1528" s="93"/>
      <c r="BP1528" s="93"/>
      <c r="BQ1528" s="93"/>
      <c r="BR1528" s="93"/>
      <c r="BS1528" s="93"/>
      <c r="BT1528" s="93"/>
      <c r="BU1528" s="93"/>
      <c r="BV1528" s="93"/>
      <c r="BW1528" s="93"/>
      <c r="BX1528" s="93"/>
      <c r="BY1528" s="93"/>
    </row>
    <row r="1529" spans="1:77" s="97" customFormat="1" x14ac:dyDescent="0.2">
      <c r="A1529" s="157"/>
      <c r="X1529" s="93"/>
      <c r="Y1529" s="93"/>
      <c r="Z1529" s="93"/>
      <c r="AA1529" s="93"/>
      <c r="AB1529" s="93"/>
      <c r="AC1529" s="93"/>
      <c r="AD1529" s="93"/>
      <c r="AE1529" s="93"/>
      <c r="AF1529" s="93"/>
      <c r="AG1529" s="93"/>
      <c r="AH1529" s="93"/>
      <c r="AI1529" s="93"/>
      <c r="AJ1529" s="93"/>
      <c r="AK1529" s="93"/>
      <c r="AL1529" s="93"/>
      <c r="AM1529" s="93"/>
      <c r="AN1529" s="93"/>
      <c r="AO1529" s="93"/>
      <c r="AP1529" s="93"/>
      <c r="AQ1529" s="93"/>
      <c r="AR1529" s="93"/>
      <c r="AS1529" s="93"/>
      <c r="AT1529" s="93"/>
      <c r="AU1529" s="93"/>
      <c r="AV1529" s="93"/>
      <c r="AW1529" s="93"/>
      <c r="AX1529" s="93"/>
      <c r="AY1529" s="93"/>
      <c r="AZ1529" s="93"/>
      <c r="BA1529" s="93"/>
      <c r="BB1529" s="93"/>
      <c r="BC1529" s="93"/>
      <c r="BD1529" s="93"/>
      <c r="BE1529" s="93"/>
      <c r="BF1529" s="93"/>
      <c r="BG1529" s="93"/>
      <c r="BH1529" s="93"/>
      <c r="BI1529" s="93"/>
      <c r="BJ1529" s="93"/>
      <c r="BK1529" s="93"/>
      <c r="BL1529" s="93"/>
      <c r="BM1529" s="93"/>
      <c r="BN1529" s="93"/>
      <c r="BO1529" s="93"/>
      <c r="BP1529" s="93"/>
      <c r="BQ1529" s="93"/>
      <c r="BR1529" s="93"/>
      <c r="BS1529" s="93"/>
      <c r="BT1529" s="93"/>
      <c r="BU1529" s="93"/>
      <c r="BV1529" s="93"/>
      <c r="BW1529" s="93"/>
      <c r="BX1529" s="93"/>
      <c r="BY1529" s="93"/>
    </row>
    <row r="1530" spans="1:77" s="97" customFormat="1" x14ac:dyDescent="0.2">
      <c r="A1530" s="157"/>
      <c r="X1530" s="93"/>
      <c r="Y1530" s="93"/>
      <c r="Z1530" s="93"/>
      <c r="AA1530" s="93"/>
      <c r="AB1530" s="93"/>
      <c r="AC1530" s="93"/>
      <c r="AD1530" s="93"/>
      <c r="AE1530" s="93"/>
      <c r="AF1530" s="93"/>
      <c r="AG1530" s="93"/>
      <c r="AH1530" s="93"/>
      <c r="AI1530" s="93"/>
      <c r="AJ1530" s="93"/>
      <c r="AK1530" s="93"/>
      <c r="AL1530" s="93"/>
      <c r="AM1530" s="93"/>
      <c r="AN1530" s="93"/>
      <c r="AO1530" s="93"/>
      <c r="AP1530" s="93"/>
      <c r="AQ1530" s="93"/>
      <c r="AR1530" s="93"/>
      <c r="AS1530" s="93"/>
      <c r="AT1530" s="93"/>
      <c r="AU1530" s="93"/>
      <c r="AV1530" s="93"/>
      <c r="AW1530" s="93"/>
      <c r="AX1530" s="93"/>
      <c r="AY1530" s="93"/>
      <c r="AZ1530" s="93"/>
      <c r="BA1530" s="93"/>
      <c r="BB1530" s="93"/>
      <c r="BC1530" s="93"/>
      <c r="BD1530" s="93"/>
      <c r="BE1530" s="93"/>
      <c r="BF1530" s="93"/>
      <c r="BG1530" s="93"/>
      <c r="BH1530" s="93"/>
      <c r="BI1530" s="93"/>
      <c r="BJ1530" s="93"/>
      <c r="BK1530" s="93"/>
      <c r="BL1530" s="93"/>
      <c r="BM1530" s="93"/>
      <c r="BN1530" s="93"/>
      <c r="BO1530" s="93"/>
      <c r="BP1530" s="93"/>
      <c r="BQ1530" s="93"/>
      <c r="BR1530" s="93"/>
      <c r="BS1530" s="93"/>
      <c r="BT1530" s="93"/>
      <c r="BU1530" s="93"/>
      <c r="BV1530" s="93"/>
      <c r="BW1530" s="93"/>
      <c r="BX1530" s="93"/>
      <c r="BY1530" s="93"/>
    </row>
    <row r="1531" spans="1:77" s="97" customFormat="1" x14ac:dyDescent="0.2">
      <c r="A1531" s="157"/>
      <c r="X1531" s="93"/>
      <c r="Y1531" s="93"/>
      <c r="Z1531" s="93"/>
      <c r="AA1531" s="93"/>
      <c r="AB1531" s="93"/>
      <c r="AC1531" s="93"/>
      <c r="AD1531" s="93"/>
      <c r="AE1531" s="93"/>
      <c r="AF1531" s="93"/>
      <c r="AG1531" s="93"/>
      <c r="AH1531" s="93"/>
      <c r="AI1531" s="93"/>
      <c r="AJ1531" s="93"/>
      <c r="AK1531" s="93"/>
      <c r="AL1531" s="93"/>
      <c r="AM1531" s="93"/>
      <c r="AN1531" s="93"/>
      <c r="AO1531" s="93"/>
      <c r="AP1531" s="93"/>
      <c r="AQ1531" s="93"/>
      <c r="AR1531" s="93"/>
      <c r="AS1531" s="93"/>
      <c r="AT1531" s="93"/>
      <c r="AU1531" s="93"/>
      <c r="AV1531" s="93"/>
      <c r="AW1531" s="93"/>
      <c r="AX1531" s="93"/>
      <c r="AY1531" s="93"/>
      <c r="AZ1531" s="93"/>
      <c r="BA1531" s="93"/>
      <c r="BB1531" s="93"/>
      <c r="BC1531" s="93"/>
      <c r="BD1531" s="93"/>
      <c r="BE1531" s="93"/>
      <c r="BF1531" s="93"/>
      <c r="BG1531" s="93"/>
      <c r="BH1531" s="93"/>
      <c r="BI1531" s="93"/>
      <c r="BJ1531" s="93"/>
      <c r="BK1531" s="93"/>
      <c r="BL1531" s="93"/>
      <c r="BM1531" s="93"/>
      <c r="BN1531" s="93"/>
      <c r="BO1531" s="93"/>
      <c r="BP1531" s="93"/>
      <c r="BQ1531" s="93"/>
      <c r="BR1531" s="93"/>
      <c r="BS1531" s="93"/>
      <c r="BT1531" s="93"/>
      <c r="BU1531" s="93"/>
      <c r="BV1531" s="93"/>
      <c r="BW1531" s="93"/>
      <c r="BX1531" s="93"/>
      <c r="BY1531" s="93"/>
    </row>
    <row r="1532" spans="1:77" s="97" customFormat="1" x14ac:dyDescent="0.2">
      <c r="A1532" s="157"/>
      <c r="X1532" s="93"/>
      <c r="Y1532" s="93"/>
      <c r="Z1532" s="93"/>
      <c r="AA1532" s="93"/>
      <c r="AB1532" s="93"/>
      <c r="AC1532" s="93"/>
      <c r="AD1532" s="93"/>
      <c r="AE1532" s="93"/>
      <c r="AF1532" s="93"/>
      <c r="AG1532" s="93"/>
      <c r="AH1532" s="93"/>
      <c r="AI1532" s="93"/>
      <c r="AJ1532" s="93"/>
      <c r="AK1532" s="93"/>
      <c r="AL1532" s="93"/>
      <c r="AM1532" s="93"/>
      <c r="AN1532" s="93"/>
      <c r="AO1532" s="93"/>
      <c r="AP1532" s="93"/>
      <c r="AQ1532" s="93"/>
      <c r="AR1532" s="93"/>
      <c r="AS1532" s="93"/>
      <c r="AT1532" s="93"/>
      <c r="AU1532" s="93"/>
      <c r="AV1532" s="93"/>
      <c r="AW1532" s="93"/>
      <c r="AX1532" s="93"/>
      <c r="AY1532" s="93"/>
      <c r="AZ1532" s="93"/>
      <c r="BA1532" s="93"/>
      <c r="BB1532" s="93"/>
      <c r="BC1532" s="93"/>
      <c r="BD1532" s="93"/>
      <c r="BE1532" s="93"/>
      <c r="BF1532" s="93"/>
      <c r="BG1532" s="93"/>
      <c r="BH1532" s="93"/>
      <c r="BI1532" s="93"/>
      <c r="BJ1532" s="93"/>
      <c r="BK1532" s="93"/>
      <c r="BL1532" s="93"/>
      <c r="BM1532" s="93"/>
      <c r="BN1532" s="93"/>
      <c r="BO1532" s="93"/>
      <c r="BP1532" s="93"/>
      <c r="BQ1532" s="93"/>
      <c r="BR1532" s="93"/>
      <c r="BS1532" s="93"/>
      <c r="BT1532" s="93"/>
      <c r="BU1532" s="93"/>
      <c r="BV1532" s="93"/>
      <c r="BW1532" s="93"/>
      <c r="BX1532" s="93"/>
      <c r="BY1532" s="93"/>
    </row>
    <row r="1533" spans="1:77" s="97" customFormat="1" x14ac:dyDescent="0.2">
      <c r="A1533" s="157"/>
      <c r="X1533" s="93"/>
      <c r="Y1533" s="93"/>
      <c r="Z1533" s="93"/>
      <c r="AA1533" s="93"/>
      <c r="AB1533" s="93"/>
      <c r="AC1533" s="93"/>
      <c r="AD1533" s="93"/>
      <c r="AE1533" s="93"/>
      <c r="AF1533" s="93"/>
      <c r="AG1533" s="93"/>
      <c r="AH1533" s="93"/>
      <c r="AI1533" s="93"/>
      <c r="AJ1533" s="93"/>
      <c r="AK1533" s="93"/>
      <c r="AL1533" s="93"/>
      <c r="AM1533" s="93"/>
      <c r="AN1533" s="93"/>
      <c r="AO1533" s="93"/>
      <c r="AP1533" s="93"/>
      <c r="AQ1533" s="93"/>
      <c r="AR1533" s="93"/>
      <c r="AS1533" s="93"/>
      <c r="AT1533" s="93"/>
      <c r="AU1533" s="93"/>
      <c r="AV1533" s="93"/>
      <c r="AW1533" s="93"/>
      <c r="AX1533" s="93"/>
      <c r="AY1533" s="93"/>
      <c r="AZ1533" s="93"/>
      <c r="BA1533" s="93"/>
      <c r="BB1533" s="93"/>
      <c r="BC1533" s="93"/>
      <c r="BD1533" s="93"/>
      <c r="BE1533" s="93"/>
      <c r="BF1533" s="93"/>
      <c r="BG1533" s="93"/>
      <c r="BH1533" s="93"/>
      <c r="BI1533" s="93"/>
      <c r="BJ1533" s="93"/>
      <c r="BK1533" s="93"/>
      <c r="BL1533" s="93"/>
      <c r="BM1533" s="93"/>
      <c r="BN1533" s="93"/>
      <c r="BO1533" s="93"/>
      <c r="BP1533" s="93"/>
      <c r="BQ1533" s="93"/>
      <c r="BR1533" s="93"/>
      <c r="BS1533" s="93"/>
      <c r="BT1533" s="93"/>
      <c r="BU1533" s="93"/>
      <c r="BV1533" s="93"/>
      <c r="BW1533" s="93"/>
      <c r="BX1533" s="93"/>
      <c r="BY1533" s="93"/>
    </row>
    <row r="1534" spans="1:77" s="97" customFormat="1" x14ac:dyDescent="0.2">
      <c r="A1534" s="157"/>
      <c r="X1534" s="93"/>
      <c r="Y1534" s="93"/>
      <c r="Z1534" s="93"/>
      <c r="AA1534" s="93"/>
      <c r="AB1534" s="93"/>
      <c r="AC1534" s="93"/>
      <c r="AD1534" s="93"/>
      <c r="AE1534" s="93"/>
      <c r="AF1534" s="93"/>
      <c r="AG1534" s="93"/>
      <c r="AH1534" s="93"/>
      <c r="AI1534" s="93"/>
      <c r="AJ1534" s="93"/>
      <c r="AK1534" s="93"/>
      <c r="AL1534" s="93"/>
      <c r="AM1534" s="93"/>
      <c r="AN1534" s="93"/>
      <c r="AO1534" s="93"/>
      <c r="AP1534" s="93"/>
      <c r="AQ1534" s="93"/>
      <c r="AR1534" s="93"/>
      <c r="AS1534" s="93"/>
      <c r="AT1534" s="93"/>
      <c r="AU1534" s="93"/>
      <c r="AV1534" s="93"/>
      <c r="AW1534" s="93"/>
      <c r="AX1534" s="93"/>
      <c r="AY1534" s="93"/>
      <c r="AZ1534" s="93"/>
      <c r="BA1534" s="93"/>
      <c r="BB1534" s="93"/>
      <c r="BC1534" s="93"/>
      <c r="BD1534" s="93"/>
      <c r="BE1534" s="93"/>
      <c r="BF1534" s="93"/>
      <c r="BG1534" s="93"/>
      <c r="BH1534" s="93"/>
      <c r="BI1534" s="93"/>
      <c r="BJ1534" s="93"/>
      <c r="BK1534" s="93"/>
      <c r="BL1534" s="93"/>
      <c r="BM1534" s="93"/>
      <c r="BN1534" s="93"/>
      <c r="BO1534" s="93"/>
      <c r="BP1534" s="93"/>
      <c r="BQ1534" s="93"/>
      <c r="BR1534" s="93"/>
      <c r="BS1534" s="93"/>
      <c r="BT1534" s="93"/>
      <c r="BU1534" s="93"/>
      <c r="BV1534" s="93"/>
      <c r="BW1534" s="93"/>
      <c r="BX1534" s="93"/>
      <c r="BY1534" s="93"/>
    </row>
    <row r="1535" spans="1:77" s="97" customFormat="1" x14ac:dyDescent="0.2">
      <c r="A1535" s="157"/>
      <c r="X1535" s="93"/>
      <c r="Y1535" s="93"/>
      <c r="Z1535" s="93"/>
      <c r="AA1535" s="93"/>
      <c r="AB1535" s="93"/>
      <c r="AC1535" s="93"/>
      <c r="AD1535" s="93"/>
      <c r="AE1535" s="93"/>
      <c r="AF1535" s="93"/>
      <c r="AG1535" s="93"/>
      <c r="AH1535" s="93"/>
      <c r="AI1535" s="93"/>
      <c r="AJ1535" s="93"/>
      <c r="AK1535" s="93"/>
      <c r="AL1535" s="93"/>
      <c r="AM1535" s="93"/>
      <c r="AN1535" s="93"/>
      <c r="AO1535" s="93"/>
      <c r="AP1535" s="93"/>
      <c r="AQ1535" s="93"/>
      <c r="AR1535" s="93"/>
      <c r="AS1535" s="93"/>
      <c r="AT1535" s="93"/>
      <c r="AU1535" s="93"/>
      <c r="AV1535" s="93"/>
      <c r="AW1535" s="93"/>
      <c r="AX1535" s="93"/>
      <c r="AY1535" s="93"/>
      <c r="AZ1535" s="93"/>
      <c r="BA1535" s="93"/>
      <c r="BB1535" s="93"/>
      <c r="BC1535" s="93"/>
      <c r="BD1535" s="93"/>
      <c r="BE1535" s="93"/>
      <c r="BF1535" s="93"/>
      <c r="BG1535" s="93"/>
      <c r="BH1535" s="93"/>
      <c r="BI1535" s="93"/>
      <c r="BJ1535" s="93"/>
      <c r="BK1535" s="93"/>
      <c r="BL1535" s="93"/>
      <c r="BM1535" s="93"/>
      <c r="BN1535" s="93"/>
      <c r="BO1535" s="93"/>
      <c r="BP1535" s="93"/>
      <c r="BQ1535" s="93"/>
      <c r="BR1535" s="93"/>
      <c r="BS1535" s="93"/>
      <c r="BT1535" s="93"/>
      <c r="BU1535" s="93"/>
      <c r="BV1535" s="93"/>
      <c r="BW1535" s="93"/>
      <c r="BX1535" s="93"/>
      <c r="BY1535" s="93"/>
    </row>
    <row r="1536" spans="1:77" s="97" customFormat="1" x14ac:dyDescent="0.2">
      <c r="A1536" s="157"/>
      <c r="X1536" s="93"/>
      <c r="Y1536" s="93"/>
      <c r="Z1536" s="93"/>
      <c r="AA1536" s="93"/>
      <c r="AB1536" s="93"/>
      <c r="AC1536" s="93"/>
      <c r="AD1536" s="93"/>
      <c r="AE1536" s="93"/>
      <c r="AF1536" s="93"/>
      <c r="AG1536" s="93"/>
      <c r="AH1536" s="93"/>
      <c r="AI1536" s="93"/>
      <c r="AJ1536" s="93"/>
      <c r="AK1536" s="93"/>
      <c r="AL1536" s="93"/>
      <c r="AM1536" s="93"/>
      <c r="AN1536" s="93"/>
      <c r="AO1536" s="93"/>
      <c r="AP1536" s="93"/>
      <c r="AQ1536" s="93"/>
      <c r="AR1536" s="93"/>
      <c r="AS1536" s="93"/>
      <c r="AT1536" s="93"/>
      <c r="AU1536" s="93"/>
      <c r="AV1536" s="93"/>
      <c r="AW1536" s="93"/>
      <c r="AX1536" s="93"/>
      <c r="AY1536" s="93"/>
      <c r="AZ1536" s="93"/>
      <c r="BA1536" s="93"/>
      <c r="BB1536" s="93"/>
      <c r="BC1536" s="93"/>
      <c r="BD1536" s="93"/>
      <c r="BE1536" s="93"/>
      <c r="BF1536" s="93"/>
      <c r="BG1536" s="93"/>
      <c r="BH1536" s="93"/>
      <c r="BI1536" s="93"/>
      <c r="BJ1536" s="93"/>
      <c r="BK1536" s="93"/>
      <c r="BL1536" s="93"/>
      <c r="BM1536" s="93"/>
      <c r="BN1536" s="93"/>
      <c r="BO1536" s="93"/>
      <c r="BP1536" s="93"/>
      <c r="BQ1536" s="93"/>
      <c r="BR1536" s="93"/>
      <c r="BS1536" s="93"/>
      <c r="BT1536" s="93"/>
      <c r="BU1536" s="93"/>
      <c r="BV1536" s="93"/>
      <c r="BW1536" s="93"/>
      <c r="BX1536" s="93"/>
      <c r="BY1536" s="93"/>
    </row>
    <row r="1537" spans="1:77" s="97" customFormat="1" x14ac:dyDescent="0.2">
      <c r="A1537" s="157"/>
      <c r="X1537" s="93"/>
      <c r="Y1537" s="93"/>
      <c r="Z1537" s="93"/>
      <c r="AA1537" s="93"/>
      <c r="AB1537" s="93"/>
      <c r="AC1537" s="93"/>
      <c r="AD1537" s="93"/>
      <c r="AE1537" s="93"/>
      <c r="AF1537" s="93"/>
      <c r="AG1537" s="93"/>
      <c r="AH1537" s="93"/>
      <c r="AI1537" s="93"/>
      <c r="AJ1537" s="93"/>
      <c r="AK1537" s="93"/>
      <c r="AL1537" s="93"/>
      <c r="AM1537" s="93"/>
      <c r="AN1537" s="93"/>
      <c r="AO1537" s="93"/>
      <c r="AP1537" s="93"/>
      <c r="AQ1537" s="93"/>
      <c r="AR1537" s="93"/>
      <c r="AS1537" s="93"/>
      <c r="AT1537" s="93"/>
      <c r="AU1537" s="93"/>
      <c r="AV1537" s="93"/>
      <c r="AW1537" s="93"/>
      <c r="AX1537" s="93"/>
      <c r="AY1537" s="93"/>
      <c r="AZ1537" s="93"/>
      <c r="BA1537" s="93"/>
      <c r="BB1537" s="93"/>
      <c r="BC1537" s="93"/>
      <c r="BD1537" s="93"/>
      <c r="BE1537" s="93"/>
      <c r="BF1537" s="93"/>
      <c r="BG1537" s="93"/>
      <c r="BH1537" s="93"/>
      <c r="BI1537" s="93"/>
      <c r="BJ1537" s="93"/>
      <c r="BK1537" s="93"/>
      <c r="BL1537" s="93"/>
      <c r="BM1537" s="93"/>
      <c r="BN1537" s="93"/>
      <c r="BO1537" s="93"/>
      <c r="BP1537" s="93"/>
      <c r="BQ1537" s="93"/>
      <c r="BR1537" s="93"/>
      <c r="BS1537" s="93"/>
      <c r="BT1537" s="93"/>
      <c r="BU1537" s="93"/>
      <c r="BV1537" s="93"/>
      <c r="BW1537" s="93"/>
      <c r="BX1537" s="93"/>
      <c r="BY1537" s="93"/>
    </row>
    <row r="1538" spans="1:77" s="97" customFormat="1" x14ac:dyDescent="0.2">
      <c r="A1538" s="157"/>
      <c r="X1538" s="93"/>
      <c r="Y1538" s="93"/>
      <c r="Z1538" s="93"/>
      <c r="AA1538" s="93"/>
      <c r="AB1538" s="93"/>
      <c r="AC1538" s="93"/>
      <c r="AD1538" s="93"/>
      <c r="AE1538" s="93"/>
      <c r="AF1538" s="93"/>
      <c r="AG1538" s="93"/>
      <c r="AH1538" s="93"/>
      <c r="AI1538" s="93"/>
      <c r="AJ1538" s="93"/>
      <c r="AK1538" s="93"/>
      <c r="AL1538" s="93"/>
      <c r="AM1538" s="93"/>
      <c r="AN1538" s="93"/>
      <c r="AO1538" s="93"/>
      <c r="AP1538" s="93"/>
      <c r="AQ1538" s="93"/>
      <c r="AR1538" s="93"/>
      <c r="AS1538" s="93"/>
      <c r="AT1538" s="93"/>
      <c r="AU1538" s="93"/>
      <c r="AV1538" s="93"/>
      <c r="AW1538" s="93"/>
      <c r="AX1538" s="93"/>
      <c r="AY1538" s="93"/>
      <c r="AZ1538" s="93"/>
      <c r="BA1538" s="93"/>
      <c r="BB1538" s="93"/>
      <c r="BC1538" s="93"/>
      <c r="BD1538" s="93"/>
      <c r="BE1538" s="93"/>
      <c r="BF1538" s="93"/>
      <c r="BG1538" s="93"/>
      <c r="BH1538" s="93"/>
      <c r="BI1538" s="93"/>
      <c r="BJ1538" s="93"/>
      <c r="BK1538" s="93"/>
      <c r="BL1538" s="93"/>
      <c r="BM1538" s="93"/>
      <c r="BN1538" s="93"/>
      <c r="BO1538" s="93"/>
      <c r="BP1538" s="93"/>
      <c r="BQ1538" s="93"/>
      <c r="BR1538" s="93"/>
      <c r="BS1538" s="93"/>
      <c r="BT1538" s="93"/>
      <c r="BU1538" s="93"/>
      <c r="BV1538" s="93"/>
      <c r="BW1538" s="93"/>
      <c r="BX1538" s="93"/>
      <c r="BY1538" s="93"/>
    </row>
    <row r="1539" spans="1:77" s="97" customFormat="1" x14ac:dyDescent="0.2">
      <c r="A1539" s="157"/>
      <c r="X1539" s="93"/>
      <c r="Y1539" s="93"/>
      <c r="Z1539" s="93"/>
      <c r="AA1539" s="93"/>
      <c r="AB1539" s="93"/>
      <c r="AC1539" s="93"/>
      <c r="AD1539" s="93"/>
      <c r="AE1539" s="93"/>
      <c r="AF1539" s="93"/>
      <c r="AG1539" s="93"/>
      <c r="AH1539" s="93"/>
      <c r="AI1539" s="93"/>
      <c r="AJ1539" s="93"/>
      <c r="AK1539" s="93"/>
      <c r="AL1539" s="93"/>
      <c r="AM1539" s="93"/>
      <c r="AN1539" s="93"/>
      <c r="AO1539" s="93"/>
      <c r="AP1539" s="93"/>
      <c r="AQ1539" s="93"/>
      <c r="AR1539" s="93"/>
      <c r="AS1539" s="93"/>
      <c r="AT1539" s="93"/>
      <c r="AU1539" s="93"/>
      <c r="AV1539" s="93"/>
      <c r="AW1539" s="93"/>
      <c r="AX1539" s="93"/>
      <c r="AY1539" s="93"/>
      <c r="AZ1539" s="93"/>
      <c r="BA1539" s="93"/>
      <c r="BB1539" s="93"/>
      <c r="BC1539" s="93"/>
      <c r="BD1539" s="93"/>
      <c r="BE1539" s="93"/>
      <c r="BF1539" s="93"/>
      <c r="BG1539" s="93"/>
      <c r="BH1539" s="93"/>
      <c r="BI1539" s="93"/>
      <c r="BJ1539" s="93"/>
      <c r="BK1539" s="93"/>
      <c r="BL1539" s="93"/>
      <c r="BM1539" s="93"/>
      <c r="BN1539" s="93"/>
      <c r="BO1539" s="93"/>
      <c r="BP1539" s="93"/>
      <c r="BQ1539" s="93"/>
      <c r="BR1539" s="93"/>
      <c r="BS1539" s="93"/>
      <c r="BT1539" s="93"/>
      <c r="BU1539" s="93"/>
      <c r="BV1539" s="93"/>
      <c r="BW1539" s="93"/>
      <c r="BX1539" s="93"/>
      <c r="BY1539" s="93"/>
    </row>
    <row r="1540" spans="1:77" s="97" customFormat="1" x14ac:dyDescent="0.2">
      <c r="A1540" s="157"/>
      <c r="X1540" s="93"/>
      <c r="Y1540" s="93"/>
      <c r="Z1540" s="93"/>
      <c r="AA1540" s="93"/>
      <c r="AB1540" s="93"/>
      <c r="AC1540" s="93"/>
      <c r="AD1540" s="93"/>
      <c r="AE1540" s="93"/>
      <c r="AF1540" s="93"/>
      <c r="AG1540" s="93"/>
      <c r="AH1540" s="93"/>
      <c r="AI1540" s="93"/>
      <c r="AJ1540" s="93"/>
      <c r="AK1540" s="93"/>
      <c r="AL1540" s="93"/>
      <c r="AM1540" s="93"/>
      <c r="AN1540" s="93"/>
      <c r="AO1540" s="93"/>
      <c r="AP1540" s="93"/>
      <c r="AQ1540" s="93"/>
      <c r="AR1540" s="93"/>
      <c r="AS1540" s="93"/>
      <c r="AT1540" s="93"/>
      <c r="AU1540" s="93"/>
      <c r="AV1540" s="93"/>
      <c r="AW1540" s="93"/>
      <c r="AX1540" s="93"/>
      <c r="AY1540" s="93"/>
      <c r="AZ1540" s="93"/>
      <c r="BA1540" s="93"/>
      <c r="BB1540" s="93"/>
      <c r="BC1540" s="93"/>
      <c r="BD1540" s="93"/>
      <c r="BE1540" s="93"/>
      <c r="BF1540" s="93"/>
      <c r="BG1540" s="93"/>
      <c r="BH1540" s="93"/>
      <c r="BI1540" s="93"/>
      <c r="BJ1540" s="93"/>
      <c r="BK1540" s="93"/>
      <c r="BL1540" s="93"/>
      <c r="BM1540" s="93"/>
      <c r="BN1540" s="93"/>
      <c r="BO1540" s="93"/>
      <c r="BP1540" s="93"/>
      <c r="BQ1540" s="93"/>
      <c r="BR1540" s="93"/>
      <c r="BS1540" s="93"/>
      <c r="BT1540" s="93"/>
      <c r="BU1540" s="93"/>
      <c r="BV1540" s="93"/>
      <c r="BW1540" s="93"/>
      <c r="BX1540" s="93"/>
      <c r="BY1540" s="93"/>
    </row>
    <row r="1541" spans="1:77" s="97" customFormat="1" x14ac:dyDescent="0.2">
      <c r="A1541" s="157"/>
      <c r="X1541" s="93"/>
      <c r="Y1541" s="93"/>
      <c r="Z1541" s="93"/>
      <c r="AA1541" s="93"/>
      <c r="AB1541" s="93"/>
      <c r="AC1541" s="93"/>
      <c r="AD1541" s="93"/>
      <c r="AE1541" s="93"/>
      <c r="AF1541" s="93"/>
      <c r="AG1541" s="93"/>
      <c r="AH1541" s="93"/>
      <c r="AI1541" s="93"/>
      <c r="AJ1541" s="93"/>
      <c r="AK1541" s="93"/>
      <c r="AL1541" s="93"/>
      <c r="AM1541" s="93"/>
      <c r="AN1541" s="93"/>
      <c r="AO1541" s="93"/>
      <c r="AP1541" s="93"/>
      <c r="AQ1541" s="93"/>
      <c r="AR1541" s="93"/>
      <c r="AS1541" s="93"/>
      <c r="AT1541" s="93"/>
      <c r="AU1541" s="93"/>
      <c r="AV1541" s="93"/>
      <c r="AW1541" s="93"/>
      <c r="AX1541" s="93"/>
      <c r="AY1541" s="93"/>
      <c r="AZ1541" s="93"/>
      <c r="BA1541" s="93"/>
      <c r="BB1541" s="93"/>
      <c r="BC1541" s="93"/>
      <c r="BD1541" s="93"/>
      <c r="BE1541" s="93"/>
      <c r="BF1541" s="93"/>
      <c r="BG1541" s="93"/>
      <c r="BH1541" s="93"/>
      <c r="BI1541" s="93"/>
      <c r="BJ1541" s="93"/>
      <c r="BK1541" s="93"/>
      <c r="BL1541" s="93"/>
      <c r="BM1541" s="93"/>
      <c r="BN1541" s="93"/>
      <c r="BO1541" s="93"/>
      <c r="BP1541" s="93"/>
      <c r="BQ1541" s="93"/>
      <c r="BR1541" s="93"/>
      <c r="BS1541" s="93"/>
      <c r="BT1541" s="93"/>
      <c r="BU1541" s="93"/>
      <c r="BV1541" s="93"/>
      <c r="BW1541" s="93"/>
      <c r="BX1541" s="93"/>
      <c r="BY1541" s="93"/>
    </row>
    <row r="1542" spans="1:77" s="97" customFormat="1" x14ac:dyDescent="0.2">
      <c r="A1542" s="157"/>
      <c r="X1542" s="93"/>
      <c r="Y1542" s="93"/>
      <c r="Z1542" s="93"/>
      <c r="AA1542" s="93"/>
      <c r="AB1542" s="93"/>
      <c r="AC1542" s="93"/>
      <c r="AD1542" s="93"/>
      <c r="AE1542" s="93"/>
      <c r="AF1542" s="93"/>
      <c r="AG1542" s="93"/>
      <c r="AH1542" s="93"/>
      <c r="AI1542" s="93"/>
      <c r="AJ1542" s="93"/>
      <c r="AK1542" s="93"/>
      <c r="AL1542" s="93"/>
      <c r="AM1542" s="93"/>
      <c r="AN1542" s="93"/>
      <c r="AO1542" s="93"/>
      <c r="AP1542" s="93"/>
      <c r="AQ1542" s="93"/>
      <c r="AR1542" s="93"/>
      <c r="AS1542" s="93"/>
      <c r="AT1542" s="93"/>
      <c r="AU1542" s="93"/>
      <c r="AV1542" s="93"/>
      <c r="AW1542" s="93"/>
      <c r="AX1542" s="93"/>
      <c r="AY1542" s="93"/>
      <c r="AZ1542" s="93"/>
      <c r="BA1542" s="93"/>
      <c r="BB1542" s="93"/>
      <c r="BC1542" s="93"/>
      <c r="BD1542" s="93"/>
      <c r="BE1542" s="93"/>
      <c r="BF1542" s="93"/>
      <c r="BG1542" s="93"/>
      <c r="BH1542" s="93"/>
      <c r="BI1542" s="93"/>
      <c r="BJ1542" s="93"/>
      <c r="BK1542" s="93"/>
      <c r="BL1542" s="93"/>
      <c r="BM1542" s="93"/>
      <c r="BN1542" s="93"/>
      <c r="BO1542" s="93"/>
      <c r="BP1542" s="93"/>
      <c r="BQ1542" s="93"/>
      <c r="BR1542" s="93"/>
      <c r="BS1542" s="93"/>
      <c r="BT1542" s="93"/>
      <c r="BU1542" s="93"/>
      <c r="BV1542" s="93"/>
      <c r="BW1542" s="93"/>
      <c r="BX1542" s="93"/>
      <c r="BY1542" s="93"/>
    </row>
    <row r="1543" spans="1:77" s="97" customFormat="1" x14ac:dyDescent="0.2">
      <c r="A1543" s="157"/>
      <c r="X1543" s="93"/>
      <c r="Y1543" s="93"/>
      <c r="Z1543" s="93"/>
      <c r="AA1543" s="93"/>
      <c r="AB1543" s="93"/>
      <c r="AC1543" s="93"/>
      <c r="AD1543" s="93"/>
      <c r="AE1543" s="93"/>
      <c r="AF1543" s="93"/>
      <c r="AG1543" s="93"/>
      <c r="AH1543" s="93"/>
      <c r="AI1543" s="93"/>
      <c r="AJ1543" s="93"/>
      <c r="AK1543" s="93"/>
      <c r="AL1543" s="93"/>
      <c r="AM1543" s="93"/>
      <c r="AN1543" s="93"/>
      <c r="AO1543" s="93"/>
      <c r="AP1543" s="93"/>
      <c r="AQ1543" s="93"/>
      <c r="AR1543" s="93"/>
      <c r="AS1543" s="93"/>
      <c r="AT1543" s="93"/>
      <c r="AU1543" s="93"/>
      <c r="AV1543" s="93"/>
      <c r="AW1543" s="93"/>
      <c r="AX1543" s="93"/>
      <c r="AY1543" s="93"/>
      <c r="AZ1543" s="93"/>
      <c r="BA1543" s="93"/>
      <c r="BB1543" s="93"/>
      <c r="BC1543" s="93"/>
      <c r="BD1543" s="93"/>
      <c r="BE1543" s="93"/>
      <c r="BF1543" s="93"/>
      <c r="BG1543" s="93"/>
      <c r="BH1543" s="93"/>
      <c r="BI1543" s="93"/>
      <c r="BJ1543" s="93"/>
      <c r="BK1543" s="93"/>
      <c r="BL1543" s="93"/>
      <c r="BM1543" s="93"/>
      <c r="BN1543" s="93"/>
      <c r="BO1543" s="93"/>
      <c r="BP1543" s="93"/>
      <c r="BQ1543" s="93"/>
      <c r="BR1543" s="93"/>
      <c r="BS1543" s="93"/>
      <c r="BT1543" s="93"/>
      <c r="BU1543" s="93"/>
      <c r="BV1543" s="93"/>
      <c r="BW1543" s="93"/>
      <c r="BX1543" s="93"/>
      <c r="BY1543" s="93"/>
    </row>
    <row r="1544" spans="1:77" s="97" customFormat="1" x14ac:dyDescent="0.2">
      <c r="A1544" s="157"/>
      <c r="X1544" s="93"/>
      <c r="Y1544" s="93"/>
      <c r="Z1544" s="93"/>
      <c r="AA1544" s="93"/>
      <c r="AB1544" s="93"/>
      <c r="AC1544" s="93"/>
      <c r="AD1544" s="93"/>
      <c r="AE1544" s="93"/>
      <c r="AF1544" s="93"/>
      <c r="AG1544" s="93"/>
      <c r="AH1544" s="93"/>
      <c r="AI1544" s="93"/>
      <c r="AJ1544" s="93"/>
      <c r="AK1544" s="93"/>
      <c r="AL1544" s="93"/>
      <c r="AM1544" s="93"/>
      <c r="AN1544" s="93"/>
      <c r="AO1544" s="93"/>
      <c r="AP1544" s="93"/>
      <c r="AQ1544" s="93"/>
      <c r="AR1544" s="93"/>
      <c r="AS1544" s="93"/>
      <c r="AT1544" s="93"/>
      <c r="AU1544" s="93"/>
      <c r="AV1544" s="93"/>
      <c r="AW1544" s="93"/>
      <c r="AX1544" s="93"/>
      <c r="AY1544" s="93"/>
      <c r="AZ1544" s="93"/>
      <c r="BA1544" s="93"/>
      <c r="BB1544" s="93"/>
      <c r="BC1544" s="93"/>
      <c r="BD1544" s="93"/>
      <c r="BE1544" s="93"/>
      <c r="BF1544" s="93"/>
      <c r="BG1544" s="93"/>
      <c r="BH1544" s="93"/>
      <c r="BI1544" s="93"/>
      <c r="BJ1544" s="93"/>
      <c r="BK1544" s="93"/>
      <c r="BL1544" s="93"/>
      <c r="BM1544" s="93"/>
      <c r="BN1544" s="93"/>
      <c r="BO1544" s="93"/>
      <c r="BP1544" s="93"/>
      <c r="BQ1544" s="93"/>
      <c r="BR1544" s="93"/>
      <c r="BS1544" s="93"/>
      <c r="BT1544" s="93"/>
      <c r="BU1544" s="93"/>
      <c r="BV1544" s="93"/>
      <c r="BW1544" s="93"/>
      <c r="BX1544" s="93"/>
      <c r="BY1544" s="93"/>
    </row>
    <row r="1545" spans="1:77" s="97" customFormat="1" x14ac:dyDescent="0.2">
      <c r="A1545" s="157"/>
      <c r="X1545" s="93"/>
      <c r="Y1545" s="93"/>
      <c r="Z1545" s="93"/>
      <c r="AA1545" s="93"/>
      <c r="AB1545" s="93"/>
      <c r="AC1545" s="93"/>
      <c r="AD1545" s="93"/>
      <c r="AE1545" s="93"/>
      <c r="AF1545" s="93"/>
      <c r="AG1545" s="93"/>
      <c r="AH1545" s="93"/>
      <c r="AI1545" s="93"/>
      <c r="AJ1545" s="93"/>
      <c r="AK1545" s="93"/>
      <c r="AL1545" s="93"/>
      <c r="AM1545" s="93"/>
      <c r="AN1545" s="93"/>
      <c r="AO1545" s="93"/>
      <c r="AP1545" s="93"/>
      <c r="AQ1545" s="93"/>
      <c r="AR1545" s="93"/>
      <c r="AS1545" s="93"/>
      <c r="AT1545" s="93"/>
      <c r="AU1545" s="93"/>
      <c r="AV1545" s="93"/>
      <c r="AW1545" s="93"/>
      <c r="AX1545" s="93"/>
      <c r="AY1545" s="93"/>
      <c r="AZ1545" s="93"/>
      <c r="BA1545" s="93"/>
      <c r="BB1545" s="93"/>
      <c r="BC1545" s="93"/>
      <c r="BD1545" s="93"/>
      <c r="BE1545" s="93"/>
      <c r="BF1545" s="93"/>
      <c r="BG1545" s="93"/>
      <c r="BH1545" s="93"/>
      <c r="BI1545" s="93"/>
      <c r="BJ1545" s="93"/>
      <c r="BK1545" s="93"/>
      <c r="BL1545" s="93"/>
      <c r="BM1545" s="93"/>
      <c r="BN1545" s="93"/>
      <c r="BO1545" s="93"/>
      <c r="BP1545" s="93"/>
      <c r="BQ1545" s="93"/>
      <c r="BR1545" s="93"/>
      <c r="BS1545" s="93"/>
      <c r="BT1545" s="93"/>
      <c r="BU1545" s="93"/>
      <c r="BV1545" s="93"/>
      <c r="BW1545" s="93"/>
      <c r="BX1545" s="93"/>
      <c r="BY1545" s="93"/>
    </row>
    <row r="1546" spans="1:77" s="97" customFormat="1" x14ac:dyDescent="0.2">
      <c r="A1546" s="157"/>
      <c r="X1546" s="93"/>
      <c r="Y1546" s="93"/>
      <c r="Z1546" s="93"/>
      <c r="AA1546" s="93"/>
      <c r="AB1546" s="93"/>
      <c r="AC1546" s="93"/>
      <c r="AD1546" s="93"/>
      <c r="AE1546" s="93"/>
      <c r="AF1546" s="93"/>
      <c r="AG1546" s="93"/>
      <c r="AH1546" s="93"/>
      <c r="AI1546" s="93"/>
      <c r="AJ1546" s="93"/>
      <c r="AK1546" s="93"/>
      <c r="AL1546" s="93"/>
      <c r="AM1546" s="93"/>
      <c r="AN1546" s="93"/>
      <c r="AO1546" s="93"/>
      <c r="AP1546" s="93"/>
      <c r="AQ1546" s="93"/>
      <c r="AR1546" s="93"/>
      <c r="AS1546" s="93"/>
      <c r="AT1546" s="93"/>
      <c r="AU1546" s="93"/>
      <c r="AV1546" s="93"/>
      <c r="AW1546" s="93"/>
      <c r="AX1546" s="93"/>
      <c r="AY1546" s="93"/>
      <c r="AZ1546" s="93"/>
      <c r="BA1546" s="93"/>
      <c r="BB1546" s="93"/>
      <c r="BC1546" s="93"/>
      <c r="BD1546" s="93"/>
      <c r="BE1546" s="93"/>
      <c r="BF1546" s="93"/>
      <c r="BG1546" s="93"/>
      <c r="BH1546" s="93"/>
      <c r="BI1546" s="93"/>
      <c r="BJ1546" s="93"/>
      <c r="BK1546" s="93"/>
      <c r="BL1546" s="93"/>
      <c r="BM1546" s="93"/>
      <c r="BN1546" s="93"/>
      <c r="BO1546" s="93"/>
      <c r="BP1546" s="93"/>
      <c r="BQ1546" s="93"/>
      <c r="BR1546" s="93"/>
      <c r="BS1546" s="93"/>
      <c r="BT1546" s="93"/>
      <c r="BU1546" s="93"/>
      <c r="BV1546" s="93"/>
      <c r="BW1546" s="93"/>
      <c r="BX1546" s="93"/>
      <c r="BY1546" s="93"/>
    </row>
    <row r="1547" spans="1:77" s="97" customFormat="1" x14ac:dyDescent="0.2">
      <c r="A1547" s="157"/>
      <c r="X1547" s="93"/>
      <c r="Y1547" s="93"/>
      <c r="Z1547" s="93"/>
      <c r="AA1547" s="93"/>
      <c r="AB1547" s="93"/>
      <c r="AC1547" s="93"/>
      <c r="AD1547" s="93"/>
      <c r="AE1547" s="93"/>
      <c r="AF1547" s="93"/>
      <c r="AG1547" s="93"/>
      <c r="AH1547" s="93"/>
      <c r="AI1547" s="93"/>
      <c r="AJ1547" s="93"/>
      <c r="AK1547" s="93"/>
      <c r="AL1547" s="93"/>
      <c r="AM1547" s="93"/>
      <c r="AN1547" s="93"/>
      <c r="AO1547" s="93"/>
      <c r="AP1547" s="93"/>
      <c r="AQ1547" s="93"/>
      <c r="AR1547" s="93"/>
      <c r="AS1547" s="93"/>
      <c r="AT1547" s="93"/>
      <c r="AU1547" s="93"/>
      <c r="AV1547" s="93"/>
      <c r="AW1547" s="93"/>
      <c r="AX1547" s="93"/>
      <c r="AY1547" s="93"/>
      <c r="AZ1547" s="93"/>
      <c r="BA1547" s="93"/>
      <c r="BB1547" s="93"/>
      <c r="BC1547" s="93"/>
      <c r="BD1547" s="93"/>
      <c r="BE1547" s="93"/>
      <c r="BF1547" s="93"/>
      <c r="BG1547" s="93"/>
      <c r="BH1547" s="93"/>
      <c r="BI1547" s="93"/>
      <c r="BJ1547" s="93"/>
      <c r="BK1547" s="93"/>
      <c r="BL1547" s="93"/>
      <c r="BM1547" s="93"/>
      <c r="BN1547" s="93"/>
      <c r="BO1547" s="93"/>
      <c r="BP1547" s="93"/>
      <c r="BQ1547" s="93"/>
      <c r="BR1547" s="93"/>
      <c r="BS1547" s="93"/>
      <c r="BT1547" s="93"/>
      <c r="BU1547" s="93"/>
      <c r="BV1547" s="93"/>
      <c r="BW1547" s="93"/>
      <c r="BX1547" s="93"/>
      <c r="BY1547" s="93"/>
    </row>
    <row r="1548" spans="1:77" s="97" customFormat="1" x14ac:dyDescent="0.2">
      <c r="A1548" s="157"/>
      <c r="X1548" s="93"/>
      <c r="Y1548" s="93"/>
      <c r="Z1548" s="93"/>
      <c r="AA1548" s="93"/>
      <c r="AB1548" s="93"/>
      <c r="AC1548" s="93"/>
      <c r="AD1548" s="93"/>
      <c r="AE1548" s="93"/>
      <c r="AF1548" s="93"/>
      <c r="AG1548" s="93"/>
      <c r="AH1548" s="93"/>
      <c r="AI1548" s="93"/>
      <c r="AJ1548" s="93"/>
      <c r="AK1548" s="93"/>
      <c r="AL1548" s="93"/>
      <c r="AM1548" s="93"/>
      <c r="AN1548" s="93"/>
      <c r="AO1548" s="93"/>
      <c r="AP1548" s="93"/>
      <c r="AQ1548" s="93"/>
      <c r="AR1548" s="93"/>
      <c r="AS1548" s="93"/>
      <c r="AT1548" s="93"/>
      <c r="AU1548" s="93"/>
      <c r="AV1548" s="93"/>
      <c r="AW1548" s="93"/>
      <c r="AX1548" s="93"/>
      <c r="AY1548" s="93"/>
      <c r="AZ1548" s="93"/>
      <c r="BA1548" s="93"/>
      <c r="BB1548" s="93"/>
      <c r="BC1548" s="93"/>
      <c r="BD1548" s="93"/>
      <c r="BE1548" s="93"/>
      <c r="BF1548" s="93"/>
      <c r="BG1548" s="93"/>
      <c r="BH1548" s="93"/>
      <c r="BI1548" s="93"/>
      <c r="BJ1548" s="93"/>
      <c r="BK1548" s="93"/>
      <c r="BL1548" s="93"/>
      <c r="BM1548" s="93"/>
      <c r="BN1548" s="93"/>
      <c r="BO1548" s="93"/>
      <c r="BP1548" s="93"/>
      <c r="BQ1548" s="93"/>
      <c r="BR1548" s="93"/>
      <c r="BS1548" s="93"/>
      <c r="BT1548" s="93"/>
      <c r="BU1548" s="93"/>
      <c r="BV1548" s="93"/>
      <c r="BW1548" s="93"/>
      <c r="BX1548" s="93"/>
      <c r="BY1548" s="93"/>
    </row>
    <row r="1549" spans="1:77" s="97" customFormat="1" x14ac:dyDescent="0.2">
      <c r="A1549" s="157"/>
      <c r="X1549" s="93"/>
      <c r="Y1549" s="93"/>
      <c r="Z1549" s="93"/>
      <c r="AA1549" s="93"/>
      <c r="AB1549" s="93"/>
      <c r="AC1549" s="93"/>
      <c r="AD1549" s="93"/>
      <c r="AE1549" s="93"/>
      <c r="AF1549" s="93"/>
      <c r="AG1549" s="93"/>
      <c r="AH1549" s="93"/>
      <c r="AI1549" s="93"/>
      <c r="AJ1549" s="93"/>
      <c r="AK1549" s="93"/>
      <c r="AL1549" s="93"/>
      <c r="AM1549" s="93"/>
      <c r="AN1549" s="93"/>
      <c r="AO1549" s="93"/>
      <c r="AP1549" s="93"/>
      <c r="AQ1549" s="93"/>
      <c r="AR1549" s="93"/>
      <c r="AS1549" s="93"/>
      <c r="AT1549" s="93"/>
      <c r="AU1549" s="93"/>
      <c r="AV1549" s="93"/>
      <c r="AW1549" s="93"/>
      <c r="AX1549" s="93"/>
      <c r="AY1549" s="93"/>
      <c r="AZ1549" s="93"/>
      <c r="BA1549" s="93"/>
      <c r="BB1549" s="93"/>
      <c r="BC1549" s="93"/>
      <c r="BD1549" s="93"/>
      <c r="BE1549" s="93"/>
      <c r="BF1549" s="93"/>
      <c r="BG1549" s="93"/>
      <c r="BH1549" s="93"/>
      <c r="BI1549" s="93"/>
      <c r="BJ1549" s="93"/>
      <c r="BK1549" s="93"/>
      <c r="BL1549" s="93"/>
      <c r="BM1549" s="93"/>
      <c r="BN1549" s="93"/>
      <c r="BO1549" s="93"/>
      <c r="BP1549" s="93"/>
      <c r="BQ1549" s="93"/>
      <c r="BR1549" s="93"/>
      <c r="BS1549" s="93"/>
      <c r="BT1549" s="93"/>
      <c r="BU1549" s="93"/>
      <c r="BV1549" s="93"/>
      <c r="BW1549" s="93"/>
      <c r="BX1549" s="93"/>
      <c r="BY1549" s="93"/>
    </row>
    <row r="1550" spans="1:77" s="97" customFormat="1" x14ac:dyDescent="0.2">
      <c r="A1550" s="157"/>
      <c r="X1550" s="93"/>
      <c r="Y1550" s="93"/>
      <c r="Z1550" s="93"/>
      <c r="AA1550" s="93"/>
      <c r="AB1550" s="93"/>
      <c r="AC1550" s="93"/>
      <c r="AD1550" s="93"/>
      <c r="AE1550" s="93"/>
      <c r="AF1550" s="93"/>
      <c r="AG1550" s="93"/>
      <c r="AH1550" s="93"/>
      <c r="AI1550" s="93"/>
      <c r="AJ1550" s="93"/>
      <c r="AK1550" s="93"/>
      <c r="AL1550" s="93"/>
      <c r="AM1550" s="93"/>
      <c r="AN1550" s="93"/>
      <c r="AO1550" s="93"/>
      <c r="AP1550" s="93"/>
      <c r="AQ1550" s="93"/>
      <c r="AR1550" s="93"/>
      <c r="AS1550" s="93"/>
      <c r="AT1550" s="93"/>
      <c r="AU1550" s="93"/>
      <c r="AV1550" s="93"/>
      <c r="AW1550" s="93"/>
      <c r="AX1550" s="93"/>
      <c r="AY1550" s="93"/>
      <c r="AZ1550" s="93"/>
      <c r="BA1550" s="93"/>
      <c r="BB1550" s="93"/>
      <c r="BC1550" s="93"/>
      <c r="BD1550" s="93"/>
      <c r="BE1550" s="93"/>
      <c r="BF1550" s="93"/>
      <c r="BG1550" s="93"/>
      <c r="BH1550" s="93"/>
      <c r="BI1550" s="93"/>
      <c r="BJ1550" s="93"/>
      <c r="BK1550" s="93"/>
      <c r="BL1550" s="93"/>
      <c r="BM1550" s="93"/>
      <c r="BN1550" s="93"/>
      <c r="BO1550" s="93"/>
      <c r="BP1550" s="93"/>
      <c r="BQ1550" s="93"/>
      <c r="BR1550" s="93"/>
      <c r="BS1550" s="93"/>
      <c r="BT1550" s="93"/>
      <c r="BU1550" s="93"/>
      <c r="BV1550" s="93"/>
      <c r="BW1550" s="93"/>
      <c r="BX1550" s="93"/>
      <c r="BY1550" s="93"/>
    </row>
    <row r="1551" spans="1:77" s="97" customFormat="1" x14ac:dyDescent="0.2">
      <c r="A1551" s="157"/>
      <c r="X1551" s="93"/>
      <c r="Y1551" s="93"/>
      <c r="Z1551" s="93"/>
      <c r="AA1551" s="93"/>
      <c r="AB1551" s="93"/>
      <c r="AC1551" s="93"/>
      <c r="AD1551" s="93"/>
      <c r="AE1551" s="93"/>
      <c r="AF1551" s="93"/>
      <c r="AG1551" s="93"/>
      <c r="AH1551" s="93"/>
      <c r="AI1551" s="93"/>
      <c r="AJ1551" s="93"/>
      <c r="AK1551" s="93"/>
      <c r="AL1551" s="93"/>
      <c r="AM1551" s="93"/>
      <c r="AN1551" s="93"/>
      <c r="AO1551" s="93"/>
      <c r="AP1551" s="93"/>
      <c r="AQ1551" s="93"/>
      <c r="AR1551" s="93"/>
      <c r="AS1551" s="93"/>
      <c r="AT1551" s="93"/>
      <c r="AU1551" s="93"/>
      <c r="AV1551" s="93"/>
      <c r="AW1551" s="93"/>
      <c r="AX1551" s="93"/>
      <c r="AY1551" s="93"/>
      <c r="AZ1551" s="93"/>
      <c r="BA1551" s="93"/>
      <c r="BB1551" s="93"/>
      <c r="BC1551" s="93"/>
      <c r="BD1551" s="93"/>
      <c r="BE1551" s="93"/>
      <c r="BF1551" s="93"/>
      <c r="BG1551" s="93"/>
      <c r="BH1551" s="93"/>
      <c r="BI1551" s="93"/>
      <c r="BJ1551" s="93"/>
      <c r="BK1551" s="93"/>
      <c r="BL1551" s="93"/>
      <c r="BM1551" s="93"/>
      <c r="BN1551" s="93"/>
      <c r="BO1551" s="93"/>
      <c r="BP1551" s="93"/>
      <c r="BQ1551" s="93"/>
      <c r="BR1551" s="93"/>
      <c r="BS1551" s="93"/>
      <c r="BT1551" s="93"/>
      <c r="BU1551" s="93"/>
      <c r="BV1551" s="93"/>
      <c r="BW1551" s="93"/>
      <c r="BX1551" s="93"/>
      <c r="BY1551" s="93"/>
    </row>
    <row r="1552" spans="1:77" s="97" customFormat="1" x14ac:dyDescent="0.2">
      <c r="A1552" s="157"/>
      <c r="X1552" s="93"/>
      <c r="Y1552" s="93"/>
      <c r="Z1552" s="93"/>
      <c r="AA1552" s="93"/>
      <c r="AB1552" s="93"/>
      <c r="AC1552" s="93"/>
      <c r="AD1552" s="93"/>
      <c r="AE1552" s="93"/>
      <c r="AF1552" s="93"/>
      <c r="AG1552" s="93"/>
      <c r="AH1552" s="93"/>
      <c r="AI1552" s="93"/>
      <c r="AJ1552" s="93"/>
      <c r="AK1552" s="93"/>
      <c r="AL1552" s="93"/>
      <c r="AM1552" s="93"/>
      <c r="AN1552" s="93"/>
      <c r="AO1552" s="93"/>
      <c r="AP1552" s="93"/>
      <c r="AQ1552" s="93"/>
      <c r="AR1552" s="93"/>
      <c r="AS1552" s="93"/>
      <c r="AT1552" s="93"/>
      <c r="AU1552" s="93"/>
      <c r="AV1552" s="93"/>
      <c r="AW1552" s="93"/>
      <c r="AX1552" s="93"/>
      <c r="AY1552" s="93"/>
      <c r="AZ1552" s="93"/>
      <c r="BA1552" s="93"/>
      <c r="BB1552" s="93"/>
      <c r="BC1552" s="93"/>
      <c r="BD1552" s="93"/>
      <c r="BE1552" s="93"/>
      <c r="BF1552" s="93"/>
      <c r="BG1552" s="93"/>
      <c r="BH1552" s="93"/>
      <c r="BI1552" s="93"/>
      <c r="BJ1552" s="93"/>
      <c r="BK1552" s="93"/>
      <c r="BL1552" s="93"/>
      <c r="BM1552" s="93"/>
      <c r="BN1552" s="93"/>
      <c r="BO1552" s="93"/>
      <c r="BP1552" s="93"/>
      <c r="BQ1552" s="93"/>
      <c r="BR1552" s="93"/>
      <c r="BS1552" s="93"/>
      <c r="BT1552" s="93"/>
      <c r="BU1552" s="93"/>
      <c r="BV1552" s="93"/>
      <c r="BW1552" s="93"/>
      <c r="BX1552" s="93"/>
      <c r="BY1552" s="93"/>
    </row>
    <row r="1553" spans="1:77" s="97" customFormat="1" x14ac:dyDescent="0.2">
      <c r="A1553" s="157"/>
      <c r="X1553" s="93"/>
      <c r="Y1553" s="93"/>
      <c r="Z1553" s="93"/>
      <c r="AA1553" s="93"/>
      <c r="AB1553" s="93"/>
      <c r="AC1553" s="93"/>
      <c r="AD1553" s="93"/>
      <c r="AE1553" s="93"/>
      <c r="AF1553" s="93"/>
      <c r="AG1553" s="93"/>
      <c r="AH1553" s="93"/>
      <c r="AI1553" s="93"/>
      <c r="AJ1553" s="93"/>
      <c r="AK1553" s="93"/>
      <c r="AL1553" s="93"/>
      <c r="AM1553" s="93"/>
      <c r="AN1553" s="93"/>
      <c r="AO1553" s="93"/>
      <c r="AP1553" s="93"/>
      <c r="AQ1553" s="93"/>
      <c r="AR1553" s="93"/>
      <c r="AS1553" s="93"/>
      <c r="AT1553" s="93"/>
      <c r="AU1553" s="93"/>
      <c r="AV1553" s="93"/>
      <c r="AW1553" s="93"/>
      <c r="AX1553" s="93"/>
      <c r="AY1553" s="93"/>
      <c r="AZ1553" s="93"/>
      <c r="BA1553" s="93"/>
      <c r="BB1553" s="93"/>
      <c r="BC1553" s="93"/>
      <c r="BD1553" s="93"/>
      <c r="BE1553" s="93"/>
      <c r="BF1553" s="93"/>
      <c r="BG1553" s="93"/>
      <c r="BH1553" s="93"/>
      <c r="BI1553" s="93"/>
      <c r="BJ1553" s="93"/>
      <c r="BK1553" s="93"/>
      <c r="BL1553" s="93"/>
      <c r="BM1553" s="93"/>
      <c r="BN1553" s="93"/>
      <c r="BO1553" s="93"/>
      <c r="BP1553" s="93"/>
      <c r="BQ1553" s="93"/>
      <c r="BR1553" s="93"/>
      <c r="BS1553" s="93"/>
      <c r="BT1553" s="93"/>
      <c r="BU1553" s="93"/>
      <c r="BV1553" s="93"/>
      <c r="BW1553" s="93"/>
      <c r="BX1553" s="93"/>
      <c r="BY1553" s="93"/>
    </row>
    <row r="1554" spans="1:77" s="97" customFormat="1" x14ac:dyDescent="0.2">
      <c r="A1554" s="157"/>
      <c r="X1554" s="93"/>
      <c r="Y1554" s="93"/>
      <c r="Z1554" s="93"/>
      <c r="AA1554" s="93"/>
      <c r="AB1554" s="93"/>
      <c r="AC1554" s="93"/>
      <c r="AD1554" s="93"/>
      <c r="AE1554" s="93"/>
      <c r="AF1554" s="93"/>
      <c r="AG1554" s="93"/>
      <c r="AH1554" s="93"/>
      <c r="AI1554" s="93"/>
      <c r="AJ1554" s="93"/>
      <c r="AK1554" s="93"/>
      <c r="AL1554" s="93"/>
      <c r="AM1554" s="93"/>
      <c r="AN1554" s="93"/>
      <c r="AO1554" s="93"/>
      <c r="AP1554" s="93"/>
      <c r="AQ1554" s="93"/>
      <c r="AR1554" s="93"/>
      <c r="AS1554" s="93"/>
      <c r="AT1554" s="93"/>
      <c r="AU1554" s="93"/>
      <c r="AV1554" s="93"/>
      <c r="AW1554" s="93"/>
      <c r="AX1554" s="93"/>
      <c r="AY1554" s="93"/>
      <c r="AZ1554" s="93"/>
      <c r="BA1554" s="93"/>
      <c r="BB1554" s="93"/>
      <c r="BC1554" s="93"/>
      <c r="BD1554" s="93"/>
      <c r="BE1554" s="93"/>
      <c r="BF1554" s="93"/>
      <c r="BG1554" s="93"/>
      <c r="BH1554" s="93"/>
      <c r="BI1554" s="93"/>
      <c r="BJ1554" s="93"/>
      <c r="BK1554" s="93"/>
      <c r="BL1554" s="93"/>
      <c r="BM1554" s="93"/>
      <c r="BN1554" s="93"/>
      <c r="BO1554" s="93"/>
      <c r="BP1554" s="93"/>
      <c r="BQ1554" s="93"/>
      <c r="BR1554" s="93"/>
      <c r="BS1554" s="93"/>
      <c r="BT1554" s="93"/>
      <c r="BU1554" s="93"/>
      <c r="BV1554" s="93"/>
      <c r="BW1554" s="93"/>
      <c r="BX1554" s="93"/>
      <c r="BY1554" s="93"/>
    </row>
    <row r="1555" spans="1:77" s="97" customFormat="1" x14ac:dyDescent="0.2">
      <c r="A1555" s="157"/>
      <c r="X1555" s="93"/>
      <c r="Y1555" s="93"/>
      <c r="Z1555" s="93"/>
      <c r="AA1555" s="93"/>
      <c r="AB1555" s="93"/>
      <c r="AC1555" s="93"/>
      <c r="AD1555" s="93"/>
      <c r="AE1555" s="93"/>
      <c r="AF1555" s="93"/>
      <c r="AG1555" s="93"/>
      <c r="AH1555" s="93"/>
      <c r="AI1555" s="93"/>
      <c r="AJ1555" s="93"/>
      <c r="AK1555" s="93"/>
      <c r="AL1555" s="93"/>
      <c r="AM1555" s="93"/>
      <c r="AN1555" s="93"/>
      <c r="AO1555" s="93"/>
      <c r="AP1555" s="93"/>
      <c r="AQ1555" s="93"/>
      <c r="AR1555" s="93"/>
      <c r="AS1555" s="93"/>
      <c r="AT1555" s="93"/>
      <c r="AU1555" s="93"/>
      <c r="AV1555" s="93"/>
      <c r="AW1555" s="93"/>
      <c r="AX1555" s="93"/>
      <c r="AY1555" s="93"/>
      <c r="AZ1555" s="93"/>
      <c r="BA1555" s="93"/>
      <c r="BB1555" s="93"/>
      <c r="BC1555" s="93"/>
      <c r="BD1555" s="93"/>
      <c r="BE1555" s="93"/>
      <c r="BF1555" s="93"/>
      <c r="BG1555" s="93"/>
      <c r="BH1555" s="93"/>
      <c r="BI1555" s="93"/>
      <c r="BJ1555" s="93"/>
      <c r="BK1555" s="93"/>
      <c r="BL1555" s="93"/>
      <c r="BM1555" s="93"/>
      <c r="BN1555" s="93"/>
      <c r="BO1555" s="93"/>
      <c r="BP1555" s="93"/>
      <c r="BQ1555" s="93"/>
      <c r="BR1555" s="93"/>
      <c r="BS1555" s="93"/>
      <c r="BT1555" s="93"/>
      <c r="BU1555" s="93"/>
      <c r="BV1555" s="93"/>
      <c r="BW1555" s="93"/>
      <c r="BX1555" s="93"/>
      <c r="BY1555" s="93"/>
    </row>
    <row r="1556" spans="1:77" s="97" customFormat="1" x14ac:dyDescent="0.2">
      <c r="A1556" s="157"/>
      <c r="X1556" s="93"/>
      <c r="Y1556" s="93"/>
      <c r="Z1556" s="93"/>
      <c r="AA1556" s="93"/>
      <c r="AB1556" s="93"/>
      <c r="AC1556" s="93"/>
      <c r="AD1556" s="93"/>
      <c r="AE1556" s="93"/>
      <c r="AF1556" s="93"/>
      <c r="AG1556" s="93"/>
      <c r="AH1556" s="93"/>
      <c r="AI1556" s="93"/>
      <c r="AJ1556" s="93"/>
      <c r="AK1556" s="93"/>
      <c r="AL1556" s="93"/>
      <c r="AM1556" s="93"/>
      <c r="AN1556" s="93"/>
      <c r="AO1556" s="93"/>
      <c r="AP1556" s="93"/>
      <c r="AQ1556" s="93"/>
      <c r="AR1556" s="93"/>
      <c r="AS1556" s="93"/>
      <c r="AT1556" s="93"/>
      <c r="AU1556" s="93"/>
      <c r="AV1556" s="93"/>
      <c r="AW1556" s="93"/>
      <c r="AX1556" s="93"/>
      <c r="AY1556" s="93"/>
      <c r="AZ1556" s="93"/>
      <c r="BA1556" s="93"/>
      <c r="BB1556" s="93"/>
      <c r="BC1556" s="93"/>
      <c r="BD1556" s="93"/>
      <c r="BE1556" s="93"/>
      <c r="BF1556" s="93"/>
      <c r="BG1556" s="93"/>
      <c r="BH1556" s="93"/>
      <c r="BI1556" s="93"/>
      <c r="BJ1556" s="93"/>
      <c r="BK1556" s="93"/>
      <c r="BL1556" s="93"/>
      <c r="BM1556" s="93"/>
      <c r="BN1556" s="93"/>
      <c r="BO1556" s="93"/>
      <c r="BP1556" s="93"/>
      <c r="BQ1556" s="93"/>
      <c r="BR1556" s="93"/>
      <c r="BS1556" s="93"/>
      <c r="BT1556" s="93"/>
      <c r="BU1556" s="93"/>
      <c r="BV1556" s="93"/>
      <c r="BW1556" s="93"/>
      <c r="BX1556" s="93"/>
      <c r="BY1556" s="93"/>
    </row>
    <row r="1557" spans="1:77" s="97" customFormat="1" x14ac:dyDescent="0.2">
      <c r="A1557" s="157"/>
      <c r="X1557" s="93"/>
      <c r="Y1557" s="93"/>
      <c r="Z1557" s="93"/>
      <c r="AA1557" s="93"/>
      <c r="AB1557" s="93"/>
      <c r="AC1557" s="93"/>
      <c r="AD1557" s="93"/>
      <c r="AE1557" s="93"/>
      <c r="AF1557" s="93"/>
      <c r="AG1557" s="93"/>
      <c r="AH1557" s="93"/>
      <c r="AI1557" s="93"/>
      <c r="AJ1557" s="93"/>
      <c r="AK1557" s="93"/>
      <c r="AL1557" s="93"/>
      <c r="AM1557" s="93"/>
      <c r="AN1557" s="93"/>
      <c r="AO1557" s="93"/>
      <c r="AP1557" s="93"/>
      <c r="AQ1557" s="93"/>
      <c r="AR1557" s="93"/>
      <c r="AS1557" s="93"/>
      <c r="AT1557" s="93"/>
      <c r="AU1557" s="93"/>
      <c r="AV1557" s="93"/>
      <c r="AW1557" s="93"/>
      <c r="AX1557" s="93"/>
      <c r="AY1557" s="93"/>
      <c r="AZ1557" s="93"/>
      <c r="BA1557" s="93"/>
      <c r="BB1557" s="93"/>
      <c r="BC1557" s="93"/>
      <c r="BD1557" s="93"/>
      <c r="BE1557" s="93"/>
      <c r="BF1557" s="93"/>
      <c r="BG1557" s="93"/>
      <c r="BH1557" s="93"/>
      <c r="BI1557" s="93"/>
      <c r="BJ1557" s="93"/>
      <c r="BK1557" s="93"/>
      <c r="BL1557" s="93"/>
      <c r="BM1557" s="93"/>
      <c r="BN1557" s="93"/>
      <c r="BO1557" s="93"/>
      <c r="BP1557" s="93"/>
      <c r="BQ1557" s="93"/>
      <c r="BR1557" s="93"/>
      <c r="BS1557" s="93"/>
      <c r="BT1557" s="93"/>
      <c r="BU1557" s="93"/>
      <c r="BV1557" s="93"/>
      <c r="BW1557" s="93"/>
      <c r="BX1557" s="93"/>
      <c r="BY1557" s="93"/>
    </row>
    <row r="1558" spans="1:77" s="97" customFormat="1" x14ac:dyDescent="0.2">
      <c r="A1558" s="157"/>
      <c r="X1558" s="93"/>
      <c r="Y1558" s="93"/>
      <c r="Z1558" s="93"/>
      <c r="AA1558" s="93"/>
      <c r="AB1558" s="93"/>
      <c r="AC1558" s="93"/>
      <c r="AD1558" s="93"/>
      <c r="AE1558" s="93"/>
      <c r="AF1558" s="93"/>
      <c r="AG1558" s="93"/>
      <c r="AH1558" s="93"/>
      <c r="AI1558" s="93"/>
      <c r="AJ1558" s="93"/>
      <c r="AK1558" s="93"/>
      <c r="AL1558" s="93"/>
      <c r="AM1558" s="93"/>
      <c r="AN1558" s="93"/>
      <c r="AO1558" s="93"/>
      <c r="AP1558" s="93"/>
      <c r="AQ1558" s="93"/>
      <c r="AR1558" s="93"/>
      <c r="AS1558" s="93"/>
      <c r="AT1558" s="93"/>
      <c r="AU1558" s="93"/>
      <c r="AV1558" s="93"/>
      <c r="AW1558" s="93"/>
      <c r="AX1558" s="93"/>
      <c r="AY1558" s="93"/>
      <c r="AZ1558" s="93"/>
      <c r="BA1558" s="93"/>
      <c r="BB1558" s="93"/>
      <c r="BC1558" s="93"/>
      <c r="BD1558" s="93"/>
      <c r="BE1558" s="93"/>
      <c r="BF1558" s="93"/>
      <c r="BG1558" s="93"/>
      <c r="BH1558" s="93"/>
      <c r="BI1558" s="93"/>
      <c r="BJ1558" s="93"/>
      <c r="BK1558" s="93"/>
      <c r="BL1558" s="93"/>
      <c r="BM1558" s="93"/>
      <c r="BN1558" s="93"/>
      <c r="BO1558" s="93"/>
      <c r="BP1558" s="93"/>
      <c r="BQ1558" s="93"/>
      <c r="BR1558" s="93"/>
      <c r="BS1558" s="93"/>
      <c r="BT1558" s="93"/>
      <c r="BU1558" s="93"/>
      <c r="BV1558" s="93"/>
      <c r="BW1558" s="93"/>
      <c r="BX1558" s="93"/>
      <c r="BY1558" s="93"/>
    </row>
    <row r="1559" spans="1:77" s="97" customFormat="1" x14ac:dyDescent="0.2">
      <c r="A1559" s="157"/>
      <c r="X1559" s="93"/>
      <c r="Y1559" s="93"/>
      <c r="Z1559" s="93"/>
      <c r="AA1559" s="93"/>
      <c r="AB1559" s="93"/>
      <c r="AC1559" s="93"/>
      <c r="AD1559" s="93"/>
      <c r="AE1559" s="93"/>
      <c r="AF1559" s="93"/>
      <c r="AG1559" s="93"/>
      <c r="AH1559" s="93"/>
      <c r="AI1559" s="93"/>
      <c r="AJ1559" s="93"/>
      <c r="AK1559" s="93"/>
      <c r="AL1559" s="93"/>
      <c r="AM1559" s="93"/>
      <c r="AN1559" s="93"/>
      <c r="AO1559" s="93"/>
      <c r="AP1559" s="93"/>
      <c r="AQ1559" s="93"/>
      <c r="AR1559" s="93"/>
      <c r="AS1559" s="93"/>
      <c r="AT1559" s="93"/>
      <c r="AU1559" s="93"/>
      <c r="AV1559" s="93"/>
      <c r="AW1559" s="93"/>
      <c r="AX1559" s="93"/>
      <c r="AY1559" s="93"/>
      <c r="AZ1559" s="93"/>
      <c r="BA1559" s="93"/>
      <c r="BB1559" s="93"/>
      <c r="BC1559" s="93"/>
      <c r="BD1559" s="93"/>
      <c r="BE1559" s="93"/>
      <c r="BF1559" s="93"/>
      <c r="BG1559" s="93"/>
      <c r="BH1559" s="93"/>
      <c r="BI1559" s="93"/>
      <c r="BJ1559" s="93"/>
      <c r="BK1559" s="93"/>
      <c r="BL1559" s="93"/>
      <c r="BM1559" s="93"/>
      <c r="BN1559" s="93"/>
      <c r="BO1559" s="93"/>
      <c r="BP1559" s="93"/>
      <c r="BQ1559" s="93"/>
      <c r="BR1559" s="93"/>
      <c r="BS1559" s="93"/>
      <c r="BT1559" s="93"/>
      <c r="BU1559" s="93"/>
      <c r="BV1559" s="93"/>
      <c r="BW1559" s="93"/>
      <c r="BX1559" s="93"/>
      <c r="BY1559" s="93"/>
    </row>
    <row r="1560" spans="1:77" s="97" customFormat="1" x14ac:dyDescent="0.2">
      <c r="A1560" s="157"/>
      <c r="X1560" s="93"/>
      <c r="Y1560" s="93"/>
      <c r="Z1560" s="93"/>
      <c r="AA1560" s="93"/>
      <c r="AB1560" s="93"/>
      <c r="AC1560" s="93"/>
      <c r="AD1560" s="93"/>
      <c r="AE1560" s="93"/>
      <c r="AF1560" s="93"/>
      <c r="AG1560" s="93"/>
      <c r="AH1560" s="93"/>
      <c r="AI1560" s="93"/>
      <c r="AJ1560" s="93"/>
      <c r="AK1560" s="93"/>
      <c r="AL1560" s="93"/>
      <c r="AM1560" s="93"/>
      <c r="AN1560" s="93"/>
      <c r="AO1560" s="93"/>
      <c r="AP1560" s="93"/>
      <c r="AQ1560" s="93"/>
      <c r="AR1560" s="93"/>
      <c r="AS1560" s="93"/>
      <c r="AT1560" s="93"/>
      <c r="AU1560" s="93"/>
      <c r="AV1560" s="93"/>
      <c r="AW1560" s="93"/>
      <c r="AX1560" s="93"/>
      <c r="AY1560" s="93"/>
      <c r="AZ1560" s="93"/>
      <c r="BA1560" s="93"/>
      <c r="BB1560" s="93"/>
      <c r="BC1560" s="93"/>
      <c r="BD1560" s="93"/>
      <c r="BE1560" s="93"/>
      <c r="BF1560" s="93"/>
      <c r="BG1560" s="93"/>
      <c r="BH1560" s="93"/>
      <c r="BI1560" s="93"/>
      <c r="BJ1560" s="93"/>
      <c r="BK1560" s="93"/>
      <c r="BL1560" s="93"/>
      <c r="BM1560" s="93"/>
      <c r="BN1560" s="93"/>
      <c r="BO1560" s="93"/>
      <c r="BP1560" s="93"/>
      <c r="BQ1560" s="93"/>
      <c r="BR1560" s="93"/>
      <c r="BS1560" s="93"/>
      <c r="BT1560" s="93"/>
      <c r="BU1560" s="93"/>
      <c r="BV1560" s="93"/>
      <c r="BW1560" s="93"/>
      <c r="BX1560" s="93"/>
      <c r="BY1560" s="93"/>
    </row>
    <row r="1561" spans="1:77" s="97" customFormat="1" x14ac:dyDescent="0.2">
      <c r="A1561" s="157"/>
      <c r="X1561" s="93"/>
      <c r="Y1561" s="93"/>
      <c r="Z1561" s="93"/>
      <c r="AA1561" s="93"/>
      <c r="AB1561" s="93"/>
      <c r="AC1561" s="93"/>
      <c r="AD1561" s="93"/>
      <c r="AE1561" s="93"/>
      <c r="AF1561" s="93"/>
      <c r="AG1561" s="93"/>
      <c r="AH1561" s="93"/>
      <c r="AI1561" s="93"/>
      <c r="AJ1561" s="93"/>
      <c r="AK1561" s="93"/>
      <c r="AL1561" s="93"/>
      <c r="AM1561" s="93"/>
      <c r="AN1561" s="93"/>
      <c r="AO1561" s="93"/>
      <c r="AP1561" s="93"/>
      <c r="AQ1561" s="93"/>
      <c r="AR1561" s="93"/>
      <c r="AS1561" s="93"/>
      <c r="AT1561" s="93"/>
      <c r="AU1561" s="93"/>
      <c r="AV1561" s="93"/>
      <c r="AW1561" s="93"/>
      <c r="AX1561" s="93"/>
      <c r="AY1561" s="93"/>
      <c r="AZ1561" s="93"/>
      <c r="BA1561" s="93"/>
      <c r="BB1561" s="93"/>
      <c r="BC1561" s="93"/>
      <c r="BD1561" s="93"/>
      <c r="BE1561" s="93"/>
      <c r="BF1561" s="93"/>
      <c r="BG1561" s="93"/>
      <c r="BH1561" s="93"/>
      <c r="BI1561" s="93"/>
      <c r="BJ1561" s="93"/>
      <c r="BK1561" s="93"/>
      <c r="BL1561" s="93"/>
      <c r="BM1561" s="93"/>
      <c r="BN1561" s="93"/>
      <c r="BO1561" s="93"/>
      <c r="BP1561" s="93"/>
      <c r="BQ1561" s="93"/>
      <c r="BR1561" s="93"/>
      <c r="BS1561" s="93"/>
      <c r="BT1561" s="93"/>
      <c r="BU1561" s="93"/>
      <c r="BV1561" s="93"/>
      <c r="BW1561" s="93"/>
      <c r="BX1561" s="93"/>
      <c r="BY1561" s="93"/>
    </row>
    <row r="1562" spans="1:77" s="97" customFormat="1" x14ac:dyDescent="0.2">
      <c r="A1562" s="157"/>
      <c r="X1562" s="93"/>
      <c r="Y1562" s="93"/>
      <c r="Z1562" s="93"/>
      <c r="AA1562" s="93"/>
      <c r="AB1562" s="93"/>
      <c r="AC1562" s="93"/>
      <c r="AD1562" s="93"/>
      <c r="AE1562" s="93"/>
      <c r="AF1562" s="93"/>
      <c r="AG1562" s="93"/>
      <c r="AH1562" s="93"/>
      <c r="AI1562" s="93"/>
      <c r="AJ1562" s="93"/>
      <c r="AK1562" s="93"/>
      <c r="AL1562" s="93"/>
      <c r="AM1562" s="93"/>
      <c r="AN1562" s="93"/>
      <c r="AO1562" s="93"/>
      <c r="AP1562" s="93"/>
      <c r="AQ1562" s="93"/>
      <c r="AR1562" s="93"/>
      <c r="AS1562" s="93"/>
      <c r="AT1562" s="93"/>
      <c r="AU1562" s="93"/>
      <c r="AV1562" s="93"/>
      <c r="AW1562" s="93"/>
      <c r="AX1562" s="93"/>
      <c r="AY1562" s="93"/>
      <c r="AZ1562" s="93"/>
      <c r="BA1562" s="93"/>
      <c r="BB1562" s="93"/>
      <c r="BC1562" s="93"/>
      <c r="BD1562" s="93"/>
      <c r="BE1562" s="93"/>
      <c r="BF1562" s="93"/>
      <c r="BG1562" s="93"/>
      <c r="BH1562" s="93"/>
      <c r="BI1562" s="93"/>
      <c r="BJ1562" s="93"/>
      <c r="BK1562" s="93"/>
      <c r="BL1562" s="93"/>
      <c r="BM1562" s="93"/>
      <c r="BN1562" s="93"/>
      <c r="BO1562" s="93"/>
      <c r="BP1562" s="93"/>
      <c r="BQ1562" s="93"/>
      <c r="BR1562" s="93"/>
      <c r="BS1562" s="93"/>
      <c r="BT1562" s="93"/>
      <c r="BU1562" s="93"/>
      <c r="BV1562" s="93"/>
      <c r="BW1562" s="93"/>
      <c r="BX1562" s="93"/>
      <c r="BY1562" s="93"/>
    </row>
    <row r="1563" spans="1:77" s="97" customFormat="1" x14ac:dyDescent="0.2">
      <c r="A1563" s="157"/>
      <c r="X1563" s="93"/>
      <c r="Y1563" s="93"/>
      <c r="Z1563" s="93"/>
      <c r="AA1563" s="93"/>
      <c r="AB1563" s="93"/>
      <c r="AC1563" s="93"/>
      <c r="AD1563" s="93"/>
      <c r="AE1563" s="93"/>
      <c r="AF1563" s="93"/>
      <c r="AG1563" s="93"/>
      <c r="AH1563" s="93"/>
      <c r="AI1563" s="93"/>
      <c r="AJ1563" s="93"/>
      <c r="AK1563" s="93"/>
      <c r="AL1563" s="93"/>
      <c r="AM1563" s="93"/>
      <c r="AN1563" s="93"/>
      <c r="AO1563" s="93"/>
      <c r="AP1563" s="93"/>
      <c r="AQ1563" s="93"/>
      <c r="AR1563" s="93"/>
      <c r="AS1563" s="93"/>
      <c r="AT1563" s="93"/>
      <c r="AU1563" s="93"/>
      <c r="AV1563" s="93"/>
      <c r="AW1563" s="93"/>
      <c r="AX1563" s="93"/>
      <c r="AY1563" s="93"/>
      <c r="AZ1563" s="93"/>
      <c r="BA1563" s="93"/>
      <c r="BB1563" s="93"/>
      <c r="BC1563" s="93"/>
      <c r="BD1563" s="93"/>
      <c r="BE1563" s="93"/>
      <c r="BF1563" s="93"/>
      <c r="BG1563" s="93"/>
      <c r="BH1563" s="93"/>
      <c r="BI1563" s="93"/>
      <c r="BJ1563" s="93"/>
      <c r="BK1563" s="93"/>
      <c r="BL1563" s="93"/>
      <c r="BM1563" s="93"/>
      <c r="BN1563" s="93"/>
      <c r="BO1563" s="93"/>
      <c r="BP1563" s="93"/>
      <c r="BQ1563" s="93"/>
      <c r="BR1563" s="93"/>
      <c r="BS1563" s="93"/>
      <c r="BT1563" s="93"/>
      <c r="BU1563" s="93"/>
      <c r="BV1563" s="93"/>
      <c r="BW1563" s="93"/>
      <c r="BX1563" s="93"/>
      <c r="BY1563" s="93"/>
    </row>
    <row r="1564" spans="1:77" s="97" customFormat="1" x14ac:dyDescent="0.2">
      <c r="A1564" s="157"/>
      <c r="X1564" s="93"/>
      <c r="Y1564" s="93"/>
      <c r="Z1564" s="93"/>
      <c r="AA1564" s="93"/>
      <c r="AB1564" s="93"/>
      <c r="AC1564" s="93"/>
      <c r="AD1564" s="93"/>
      <c r="AE1564" s="93"/>
      <c r="AF1564" s="93"/>
      <c r="AG1564" s="93"/>
      <c r="AH1564" s="93"/>
      <c r="AI1564" s="93"/>
      <c r="AJ1564" s="93"/>
      <c r="AK1564" s="93"/>
      <c r="AL1564" s="93"/>
      <c r="AM1564" s="93"/>
      <c r="AN1564" s="93"/>
      <c r="AO1564" s="93"/>
      <c r="AP1564" s="93"/>
      <c r="AQ1564" s="93"/>
      <c r="AR1564" s="93"/>
      <c r="AS1564" s="93"/>
      <c r="AT1564" s="93"/>
      <c r="AU1564" s="93"/>
      <c r="AV1564" s="93"/>
      <c r="AW1564" s="93"/>
      <c r="AX1564" s="93"/>
      <c r="AY1564" s="93"/>
      <c r="AZ1564" s="93"/>
      <c r="BA1564" s="93"/>
      <c r="BB1564" s="93"/>
      <c r="BC1564" s="93"/>
      <c r="BD1564" s="93"/>
      <c r="BE1564" s="93"/>
      <c r="BF1564" s="93"/>
      <c r="BG1564" s="93"/>
      <c r="BH1564" s="93"/>
      <c r="BI1564" s="93"/>
      <c r="BJ1564" s="93"/>
      <c r="BK1564" s="93"/>
      <c r="BL1564" s="93"/>
      <c r="BM1564" s="93"/>
      <c r="BN1564" s="93"/>
      <c r="BO1564" s="93"/>
      <c r="BP1564" s="93"/>
      <c r="BQ1564" s="93"/>
      <c r="BR1564" s="93"/>
      <c r="BS1564" s="93"/>
      <c r="BT1564" s="93"/>
      <c r="BU1564" s="93"/>
      <c r="BV1564" s="93"/>
      <c r="BW1564" s="93"/>
      <c r="BX1564" s="93"/>
      <c r="BY1564" s="93"/>
    </row>
    <row r="1565" spans="1:77" s="97" customFormat="1" x14ac:dyDescent="0.2">
      <c r="A1565" s="157"/>
      <c r="X1565" s="93"/>
      <c r="Y1565" s="93"/>
      <c r="Z1565" s="93"/>
      <c r="AA1565" s="93"/>
      <c r="AB1565" s="93"/>
      <c r="AC1565" s="93"/>
      <c r="AD1565" s="93"/>
      <c r="AE1565" s="93"/>
      <c r="AF1565" s="93"/>
      <c r="AG1565" s="93"/>
      <c r="AH1565" s="93"/>
      <c r="AI1565" s="93"/>
      <c r="AJ1565" s="93"/>
      <c r="AK1565" s="93"/>
      <c r="AL1565" s="93"/>
      <c r="AM1565" s="93"/>
      <c r="AN1565" s="93"/>
      <c r="AO1565" s="93"/>
      <c r="AP1565" s="93"/>
      <c r="AQ1565" s="93"/>
      <c r="AR1565" s="93"/>
      <c r="AS1565" s="93"/>
      <c r="AT1565" s="93"/>
      <c r="AU1565" s="93"/>
      <c r="AV1565" s="93"/>
      <c r="AW1565" s="93"/>
      <c r="AX1565" s="93"/>
      <c r="AY1565" s="93"/>
      <c r="AZ1565" s="93"/>
      <c r="BA1565" s="93"/>
      <c r="BB1565" s="93"/>
      <c r="BC1565" s="93"/>
      <c r="BD1565" s="93"/>
      <c r="BE1565" s="93"/>
      <c r="BF1565" s="93"/>
      <c r="BG1565" s="93"/>
      <c r="BH1565" s="93"/>
      <c r="BI1565" s="93"/>
      <c r="BJ1565" s="93"/>
      <c r="BK1565" s="93"/>
      <c r="BL1565" s="93"/>
      <c r="BM1565" s="93"/>
      <c r="BN1565" s="93"/>
      <c r="BO1565" s="93"/>
      <c r="BP1565" s="93"/>
      <c r="BQ1565" s="93"/>
      <c r="BR1565" s="93"/>
      <c r="BS1565" s="93"/>
      <c r="BT1565" s="93"/>
      <c r="BU1565" s="93"/>
      <c r="BV1565" s="93"/>
      <c r="BW1565" s="93"/>
      <c r="BX1565" s="93"/>
      <c r="BY1565" s="93"/>
    </row>
    <row r="1566" spans="1:77" s="97" customFormat="1" x14ac:dyDescent="0.2">
      <c r="A1566" s="157"/>
      <c r="X1566" s="93"/>
      <c r="Y1566" s="93"/>
      <c r="Z1566" s="93"/>
      <c r="AA1566" s="93"/>
      <c r="AB1566" s="93"/>
      <c r="AC1566" s="93"/>
      <c r="AD1566" s="93"/>
      <c r="AE1566" s="93"/>
      <c r="AF1566" s="93"/>
      <c r="AG1566" s="93"/>
      <c r="AH1566" s="93"/>
      <c r="AI1566" s="93"/>
      <c r="AJ1566" s="93"/>
      <c r="AK1566" s="93"/>
      <c r="AL1566" s="93"/>
      <c r="AM1566" s="93"/>
      <c r="AN1566" s="93"/>
      <c r="AO1566" s="93"/>
      <c r="AP1566" s="93"/>
      <c r="AQ1566" s="93"/>
      <c r="AR1566" s="93"/>
      <c r="AS1566" s="93"/>
      <c r="AT1566" s="93"/>
      <c r="AU1566" s="93"/>
      <c r="AV1566" s="93"/>
      <c r="AW1566" s="93"/>
      <c r="AX1566" s="93"/>
      <c r="AY1566" s="93"/>
      <c r="AZ1566" s="93"/>
      <c r="BA1566" s="93"/>
      <c r="BB1566" s="93"/>
      <c r="BC1566" s="93"/>
      <c r="BD1566" s="93"/>
      <c r="BE1566" s="93"/>
      <c r="BF1566" s="93"/>
      <c r="BG1566" s="93"/>
      <c r="BH1566" s="93"/>
      <c r="BI1566" s="93"/>
      <c r="BJ1566" s="93"/>
      <c r="BK1566" s="93"/>
      <c r="BL1566" s="93"/>
      <c r="BM1566" s="93"/>
      <c r="BN1566" s="93"/>
      <c r="BO1566" s="93"/>
      <c r="BP1566" s="93"/>
      <c r="BQ1566" s="93"/>
      <c r="BR1566" s="93"/>
      <c r="BS1566" s="93"/>
      <c r="BT1566" s="93"/>
      <c r="BU1566" s="93"/>
      <c r="BV1566" s="93"/>
      <c r="BW1566" s="93"/>
      <c r="BX1566" s="93"/>
      <c r="BY1566" s="93"/>
    </row>
    <row r="1567" spans="1:77" s="97" customFormat="1" x14ac:dyDescent="0.2">
      <c r="A1567" s="157"/>
      <c r="X1567" s="93"/>
      <c r="Y1567" s="93"/>
      <c r="Z1567" s="93"/>
      <c r="AA1567" s="93"/>
      <c r="AB1567" s="93"/>
      <c r="AC1567" s="93"/>
      <c r="AD1567" s="93"/>
      <c r="AE1567" s="93"/>
      <c r="AF1567" s="93"/>
      <c r="AG1567" s="93"/>
      <c r="AH1567" s="93"/>
      <c r="AI1567" s="93"/>
      <c r="AJ1567" s="93"/>
      <c r="AK1567" s="93"/>
      <c r="AL1567" s="93"/>
      <c r="AM1567" s="93"/>
      <c r="AN1567" s="93"/>
      <c r="AO1567" s="93"/>
      <c r="AP1567" s="93"/>
      <c r="AQ1567" s="93"/>
      <c r="AR1567" s="93"/>
      <c r="AS1567" s="93"/>
      <c r="AT1567" s="93"/>
      <c r="AU1567" s="93"/>
      <c r="AV1567" s="93"/>
      <c r="AW1567" s="93"/>
      <c r="AX1567" s="93"/>
      <c r="AY1567" s="93"/>
      <c r="AZ1567" s="93"/>
      <c r="BA1567" s="93"/>
      <c r="BB1567" s="93"/>
      <c r="BC1567" s="93"/>
      <c r="BD1567" s="93"/>
      <c r="BE1567" s="93"/>
      <c r="BF1567" s="93"/>
      <c r="BG1567" s="93"/>
      <c r="BH1567" s="93"/>
      <c r="BI1567" s="93"/>
      <c r="BJ1567" s="93"/>
      <c r="BK1567" s="93"/>
      <c r="BL1567" s="93"/>
      <c r="BM1567" s="93"/>
      <c r="BN1567" s="93"/>
      <c r="BO1567" s="93"/>
      <c r="BP1567" s="93"/>
      <c r="BQ1567" s="93"/>
      <c r="BR1567" s="93"/>
      <c r="BS1567" s="93"/>
      <c r="BT1567" s="93"/>
      <c r="BU1567" s="93"/>
      <c r="BV1567" s="93"/>
      <c r="BW1567" s="93"/>
      <c r="BX1567" s="93"/>
      <c r="BY1567" s="93"/>
    </row>
    <row r="1568" spans="1:77" s="97" customFormat="1" x14ac:dyDescent="0.2">
      <c r="A1568" s="157"/>
      <c r="X1568" s="93"/>
      <c r="Y1568" s="93"/>
      <c r="Z1568" s="93"/>
      <c r="AA1568" s="93"/>
      <c r="AB1568" s="93"/>
      <c r="AC1568" s="93"/>
      <c r="AD1568" s="93"/>
      <c r="AE1568" s="93"/>
      <c r="AF1568" s="93"/>
      <c r="AG1568" s="93"/>
      <c r="AH1568" s="93"/>
      <c r="AI1568" s="93"/>
      <c r="AJ1568" s="93"/>
      <c r="AK1568" s="93"/>
      <c r="AL1568" s="93"/>
      <c r="AM1568" s="93"/>
      <c r="AN1568" s="93"/>
      <c r="AO1568" s="93"/>
      <c r="AP1568" s="93"/>
      <c r="AQ1568" s="93"/>
      <c r="AR1568" s="93"/>
      <c r="AS1568" s="93"/>
      <c r="AT1568" s="93"/>
      <c r="AU1568" s="93"/>
      <c r="AV1568" s="93"/>
      <c r="AW1568" s="93"/>
      <c r="AX1568" s="93"/>
      <c r="AY1568" s="93"/>
      <c r="AZ1568" s="93"/>
      <c r="BA1568" s="93"/>
      <c r="BB1568" s="93"/>
      <c r="BC1568" s="93"/>
      <c r="BD1568" s="93"/>
      <c r="BE1568" s="93"/>
      <c r="BF1568" s="93"/>
      <c r="BG1568" s="93"/>
      <c r="BH1568" s="93"/>
      <c r="BI1568" s="93"/>
      <c r="BJ1568" s="93"/>
      <c r="BK1568" s="93"/>
      <c r="BL1568" s="93"/>
      <c r="BM1568" s="93"/>
      <c r="BN1568" s="93"/>
      <c r="BO1568" s="93"/>
      <c r="BP1568" s="93"/>
      <c r="BQ1568" s="93"/>
      <c r="BR1568" s="93"/>
      <c r="BS1568" s="93"/>
      <c r="BT1568" s="93"/>
      <c r="BU1568" s="93"/>
      <c r="BV1568" s="93"/>
      <c r="BW1568" s="93"/>
      <c r="BX1568" s="93"/>
      <c r="BY1568" s="93"/>
    </row>
    <row r="1569" spans="1:77" s="97" customFormat="1" x14ac:dyDescent="0.2">
      <c r="A1569" s="157"/>
      <c r="X1569" s="93"/>
      <c r="Y1569" s="93"/>
      <c r="Z1569" s="93"/>
      <c r="AA1569" s="93"/>
      <c r="AB1569" s="93"/>
      <c r="AC1569" s="93"/>
      <c r="AD1569" s="93"/>
      <c r="AE1569" s="93"/>
      <c r="AF1569" s="93"/>
      <c r="AG1569" s="93"/>
      <c r="AH1569" s="93"/>
      <c r="AI1569" s="93"/>
      <c r="AJ1569" s="93"/>
      <c r="AK1569" s="93"/>
      <c r="AL1569" s="93"/>
      <c r="AM1569" s="93"/>
      <c r="AN1569" s="93"/>
      <c r="AO1569" s="93"/>
      <c r="AP1569" s="93"/>
      <c r="AQ1569" s="93"/>
      <c r="AR1569" s="93"/>
      <c r="AS1569" s="93"/>
      <c r="AT1569" s="93"/>
      <c r="AU1569" s="93"/>
      <c r="AV1569" s="93"/>
      <c r="AW1569" s="93"/>
      <c r="AX1569" s="93"/>
      <c r="AY1569" s="93"/>
      <c r="AZ1569" s="93"/>
      <c r="BA1569" s="93"/>
      <c r="BB1569" s="93"/>
      <c r="BC1569" s="93"/>
      <c r="BD1569" s="93"/>
      <c r="BE1569" s="93"/>
      <c r="BF1569" s="93"/>
      <c r="BG1569" s="93"/>
      <c r="BH1569" s="93"/>
      <c r="BI1569" s="93"/>
      <c r="BJ1569" s="93"/>
      <c r="BK1569" s="93"/>
      <c r="BL1569" s="93"/>
      <c r="BM1569" s="93"/>
      <c r="BN1569" s="93"/>
      <c r="BO1569" s="93"/>
      <c r="BP1569" s="93"/>
      <c r="BQ1569" s="93"/>
      <c r="BR1569" s="93"/>
      <c r="BS1569" s="93"/>
      <c r="BT1569" s="93"/>
      <c r="BU1569" s="93"/>
      <c r="BV1569" s="93"/>
      <c r="BW1569" s="93"/>
      <c r="BX1569" s="93"/>
      <c r="BY1569" s="93"/>
    </row>
    <row r="1570" spans="1:77" s="97" customFormat="1" x14ac:dyDescent="0.2">
      <c r="A1570" s="157"/>
      <c r="X1570" s="93"/>
      <c r="Y1570" s="93"/>
      <c r="Z1570" s="93"/>
      <c r="AA1570" s="93"/>
      <c r="AB1570" s="93"/>
      <c r="AC1570" s="93"/>
      <c r="AD1570" s="93"/>
      <c r="AE1570" s="93"/>
      <c r="AF1570" s="93"/>
      <c r="AG1570" s="93"/>
      <c r="AH1570" s="93"/>
      <c r="AI1570" s="93"/>
      <c r="AJ1570" s="93"/>
      <c r="AK1570" s="93"/>
      <c r="AL1570" s="93"/>
      <c r="AM1570" s="93"/>
      <c r="AN1570" s="93"/>
      <c r="AO1570" s="93"/>
      <c r="AP1570" s="93"/>
      <c r="AQ1570" s="93"/>
      <c r="AR1570" s="93"/>
      <c r="AS1570" s="93"/>
      <c r="AT1570" s="93"/>
      <c r="AU1570" s="93"/>
      <c r="AV1570" s="93"/>
      <c r="AW1570" s="93"/>
      <c r="AX1570" s="93"/>
      <c r="AY1570" s="93"/>
      <c r="AZ1570" s="93"/>
      <c r="BA1570" s="93"/>
      <c r="BB1570" s="93"/>
      <c r="BC1570" s="93"/>
      <c r="BD1570" s="93"/>
      <c r="BE1570" s="93"/>
      <c r="BF1570" s="93"/>
      <c r="BG1570" s="93"/>
      <c r="BH1570" s="93"/>
      <c r="BI1570" s="93"/>
      <c r="BJ1570" s="93"/>
      <c r="BK1570" s="93"/>
      <c r="BL1570" s="93"/>
      <c r="BM1570" s="93"/>
      <c r="BN1570" s="93"/>
      <c r="BO1570" s="93"/>
      <c r="BP1570" s="93"/>
      <c r="BQ1570" s="93"/>
      <c r="BR1570" s="93"/>
      <c r="BS1570" s="93"/>
      <c r="BT1570" s="93"/>
      <c r="BU1570" s="93"/>
      <c r="BV1570" s="93"/>
      <c r="BW1570" s="93"/>
      <c r="BX1570" s="93"/>
      <c r="BY1570" s="93"/>
    </row>
    <row r="1571" spans="1:77" s="97" customFormat="1" x14ac:dyDescent="0.2">
      <c r="A1571" s="157"/>
      <c r="X1571" s="93"/>
      <c r="Y1571" s="93"/>
      <c r="Z1571" s="93"/>
      <c r="AA1571" s="93"/>
      <c r="AB1571" s="93"/>
      <c r="AC1571" s="93"/>
      <c r="AD1571" s="93"/>
      <c r="AE1571" s="93"/>
      <c r="AF1571" s="93"/>
      <c r="AG1571" s="93"/>
      <c r="AH1571" s="93"/>
      <c r="AI1571" s="93"/>
      <c r="AJ1571" s="93"/>
      <c r="AK1571" s="93"/>
      <c r="AL1571" s="93"/>
      <c r="AM1571" s="93"/>
      <c r="AN1571" s="93"/>
      <c r="AO1571" s="93"/>
      <c r="AP1571" s="93"/>
      <c r="AQ1571" s="93"/>
      <c r="AR1571" s="93"/>
      <c r="AS1571" s="93"/>
      <c r="AT1571" s="93"/>
      <c r="AU1571" s="93"/>
      <c r="AV1571" s="93"/>
      <c r="AW1571" s="93"/>
      <c r="AX1571" s="93"/>
      <c r="AY1571" s="93"/>
      <c r="AZ1571" s="93"/>
      <c r="BA1571" s="93"/>
      <c r="BB1571" s="93"/>
      <c r="BC1571" s="93"/>
      <c r="BD1571" s="93"/>
      <c r="BE1571" s="93"/>
      <c r="BF1571" s="93"/>
      <c r="BG1571" s="93"/>
      <c r="BH1571" s="93"/>
      <c r="BI1571" s="93"/>
      <c r="BJ1571" s="93"/>
      <c r="BK1571" s="93"/>
      <c r="BL1571" s="93"/>
      <c r="BM1571" s="93"/>
      <c r="BN1571" s="93"/>
      <c r="BO1571" s="93"/>
      <c r="BP1571" s="93"/>
      <c r="BQ1571" s="93"/>
      <c r="BR1571" s="93"/>
      <c r="BS1571" s="93"/>
      <c r="BT1571" s="93"/>
      <c r="BU1571" s="93"/>
      <c r="BV1571" s="93"/>
      <c r="BW1571" s="93"/>
      <c r="BX1571" s="93"/>
      <c r="BY1571" s="93"/>
    </row>
    <row r="1572" spans="1:77" s="97" customFormat="1" x14ac:dyDescent="0.2">
      <c r="A1572" s="157"/>
      <c r="X1572" s="93"/>
      <c r="Y1572" s="93"/>
      <c r="Z1572" s="93"/>
      <c r="AA1572" s="93"/>
      <c r="AB1572" s="93"/>
      <c r="AC1572" s="93"/>
      <c r="AD1572" s="93"/>
      <c r="AE1572" s="93"/>
      <c r="AF1572" s="93"/>
      <c r="AG1572" s="93"/>
      <c r="AH1572" s="93"/>
      <c r="AI1572" s="93"/>
      <c r="AJ1572" s="93"/>
      <c r="AK1572" s="93"/>
      <c r="AL1572" s="93"/>
      <c r="AM1572" s="93"/>
      <c r="AN1572" s="93"/>
      <c r="AO1572" s="93"/>
      <c r="AP1572" s="93"/>
      <c r="AQ1572" s="93"/>
      <c r="AR1572" s="93"/>
      <c r="AS1572" s="93"/>
      <c r="AT1572" s="93"/>
      <c r="AU1572" s="93"/>
      <c r="AV1572" s="93"/>
      <c r="AW1572" s="93"/>
      <c r="AX1572" s="93"/>
      <c r="AY1572" s="93"/>
      <c r="AZ1572" s="93"/>
      <c r="BA1572" s="93"/>
      <c r="BB1572" s="93"/>
      <c r="BC1572" s="93"/>
      <c r="BD1572" s="93"/>
      <c r="BE1572" s="93"/>
      <c r="BF1572" s="93"/>
      <c r="BG1572" s="93"/>
      <c r="BH1572" s="93"/>
      <c r="BI1572" s="93"/>
      <c r="BJ1572" s="93"/>
      <c r="BK1572" s="93"/>
      <c r="BL1572" s="93"/>
      <c r="BM1572" s="93"/>
      <c r="BN1572" s="93"/>
      <c r="BO1572" s="93"/>
      <c r="BP1572" s="93"/>
      <c r="BQ1572" s="93"/>
      <c r="BR1572" s="93"/>
      <c r="BS1572" s="93"/>
      <c r="BT1572" s="93"/>
      <c r="BU1572" s="93"/>
      <c r="BV1572" s="93"/>
      <c r="BW1572" s="93"/>
      <c r="BX1572" s="93"/>
      <c r="BY1572" s="93"/>
    </row>
    <row r="1573" spans="1:77" s="97" customFormat="1" x14ac:dyDescent="0.2">
      <c r="A1573" s="157"/>
      <c r="X1573" s="93"/>
      <c r="Y1573" s="93"/>
      <c r="Z1573" s="93"/>
      <c r="AA1573" s="93"/>
      <c r="AB1573" s="93"/>
      <c r="AC1573" s="93"/>
      <c r="AD1573" s="93"/>
      <c r="AE1573" s="93"/>
      <c r="AF1573" s="93"/>
      <c r="AG1573" s="93"/>
      <c r="AH1573" s="93"/>
      <c r="AI1573" s="93"/>
      <c r="AJ1573" s="93"/>
      <c r="AK1573" s="93"/>
      <c r="AL1573" s="93"/>
      <c r="AM1573" s="93"/>
      <c r="AN1573" s="93"/>
      <c r="AO1573" s="93"/>
      <c r="AP1573" s="93"/>
      <c r="AQ1573" s="93"/>
      <c r="AR1573" s="93"/>
      <c r="AS1573" s="93"/>
      <c r="AT1573" s="93"/>
      <c r="AU1573" s="93"/>
      <c r="AV1573" s="93"/>
      <c r="AW1573" s="93"/>
      <c r="AX1573" s="93"/>
      <c r="AY1573" s="93"/>
      <c r="AZ1573" s="93"/>
      <c r="BA1573" s="93"/>
      <c r="BB1573" s="93"/>
      <c r="BC1573" s="93"/>
      <c r="BD1573" s="93"/>
      <c r="BE1573" s="93"/>
      <c r="BF1573" s="93"/>
      <c r="BG1573" s="93"/>
      <c r="BH1573" s="93"/>
      <c r="BI1573" s="93"/>
      <c r="BJ1573" s="93"/>
      <c r="BK1573" s="93"/>
      <c r="BL1573" s="93"/>
      <c r="BM1573" s="93"/>
      <c r="BN1573" s="93"/>
      <c r="BO1573" s="93"/>
      <c r="BP1573" s="93"/>
      <c r="BQ1573" s="93"/>
      <c r="BR1573" s="93"/>
      <c r="BS1573" s="93"/>
      <c r="BT1573" s="93"/>
      <c r="BU1573" s="93"/>
      <c r="BV1573" s="93"/>
      <c r="BW1573" s="93"/>
      <c r="BX1573" s="93"/>
      <c r="BY1573" s="93"/>
    </row>
    <row r="1574" spans="1:77" s="97" customFormat="1" x14ac:dyDescent="0.2">
      <c r="A1574" s="157"/>
      <c r="X1574" s="93"/>
      <c r="Y1574" s="93"/>
      <c r="Z1574" s="93"/>
      <c r="AA1574" s="93"/>
      <c r="AB1574" s="93"/>
      <c r="AC1574" s="93"/>
      <c r="AD1574" s="93"/>
      <c r="AE1574" s="93"/>
      <c r="AF1574" s="93"/>
      <c r="AG1574" s="93"/>
      <c r="AH1574" s="93"/>
      <c r="AI1574" s="93"/>
      <c r="AJ1574" s="93"/>
      <c r="AK1574" s="93"/>
      <c r="AL1574" s="93"/>
      <c r="AM1574" s="93"/>
      <c r="AN1574" s="93"/>
      <c r="AO1574" s="93"/>
      <c r="AP1574" s="93"/>
      <c r="AQ1574" s="93"/>
      <c r="AR1574" s="93"/>
      <c r="AS1574" s="93"/>
      <c r="AT1574" s="93"/>
      <c r="AU1574" s="93"/>
      <c r="AV1574" s="93"/>
      <c r="AW1574" s="93"/>
      <c r="AX1574" s="93"/>
      <c r="AY1574" s="93"/>
      <c r="AZ1574" s="93"/>
      <c r="BA1574" s="93"/>
      <c r="BB1574" s="93"/>
      <c r="BC1574" s="93"/>
      <c r="BD1574" s="93"/>
      <c r="BE1574" s="93"/>
      <c r="BF1574" s="93"/>
      <c r="BG1574" s="93"/>
      <c r="BH1574" s="93"/>
      <c r="BI1574" s="93"/>
      <c r="BJ1574" s="93"/>
      <c r="BK1574" s="93"/>
      <c r="BL1574" s="93"/>
      <c r="BM1574" s="93"/>
      <c r="BN1574" s="93"/>
      <c r="BO1574" s="93"/>
      <c r="BP1574" s="93"/>
      <c r="BQ1574" s="93"/>
      <c r="BR1574" s="93"/>
      <c r="BS1574" s="93"/>
      <c r="BT1574" s="93"/>
      <c r="BU1574" s="93"/>
      <c r="BV1574" s="93"/>
      <c r="BW1574" s="93"/>
      <c r="BX1574" s="93"/>
      <c r="BY1574" s="93"/>
    </row>
    <row r="1575" spans="1:77" s="97" customFormat="1" x14ac:dyDescent="0.2">
      <c r="A1575" s="157"/>
      <c r="X1575" s="93"/>
      <c r="Y1575" s="93"/>
      <c r="Z1575" s="93"/>
      <c r="AA1575" s="93"/>
      <c r="AB1575" s="93"/>
      <c r="AC1575" s="93"/>
      <c r="AD1575" s="93"/>
      <c r="AE1575" s="93"/>
      <c r="AF1575" s="93"/>
      <c r="AG1575" s="93"/>
      <c r="AH1575" s="93"/>
      <c r="AI1575" s="93"/>
      <c r="AJ1575" s="93"/>
      <c r="AK1575" s="93"/>
      <c r="AL1575" s="93"/>
      <c r="AM1575" s="93"/>
      <c r="AN1575" s="93"/>
      <c r="AO1575" s="93"/>
      <c r="AP1575" s="93"/>
      <c r="AQ1575" s="93"/>
      <c r="AR1575" s="93"/>
      <c r="AS1575" s="93"/>
      <c r="AT1575" s="93"/>
      <c r="AU1575" s="93"/>
      <c r="AV1575" s="93"/>
      <c r="AW1575" s="93"/>
      <c r="AX1575" s="93"/>
      <c r="AY1575" s="93"/>
      <c r="AZ1575" s="93"/>
      <c r="BA1575" s="93"/>
      <c r="BB1575" s="93"/>
      <c r="BC1575" s="93"/>
      <c r="BD1575" s="93"/>
      <c r="BE1575" s="93"/>
      <c r="BF1575" s="93"/>
      <c r="BG1575" s="93"/>
      <c r="BH1575" s="93"/>
      <c r="BI1575" s="93"/>
      <c r="BJ1575" s="93"/>
      <c r="BK1575" s="93"/>
      <c r="BL1575" s="93"/>
      <c r="BM1575" s="93"/>
      <c r="BN1575" s="93"/>
      <c r="BO1575" s="93"/>
      <c r="BP1575" s="93"/>
      <c r="BQ1575" s="93"/>
      <c r="BR1575" s="93"/>
      <c r="BS1575" s="93"/>
      <c r="BT1575" s="93"/>
      <c r="BU1575" s="93"/>
      <c r="BV1575" s="93"/>
      <c r="BW1575" s="93"/>
      <c r="BX1575" s="93"/>
      <c r="BY1575" s="93"/>
    </row>
    <row r="1576" spans="1:77" s="97" customFormat="1" x14ac:dyDescent="0.2">
      <c r="A1576" s="157"/>
      <c r="X1576" s="93"/>
      <c r="Y1576" s="93"/>
      <c r="Z1576" s="93"/>
      <c r="AA1576" s="93"/>
      <c r="AB1576" s="93"/>
      <c r="AC1576" s="93"/>
      <c r="AD1576" s="93"/>
      <c r="AE1576" s="93"/>
      <c r="AF1576" s="93"/>
      <c r="AG1576" s="93"/>
      <c r="AH1576" s="93"/>
      <c r="AI1576" s="93"/>
      <c r="AJ1576" s="93"/>
      <c r="AK1576" s="93"/>
      <c r="AL1576" s="93"/>
      <c r="AM1576" s="93"/>
      <c r="AN1576" s="93"/>
      <c r="AO1576" s="93"/>
      <c r="AP1576" s="93"/>
      <c r="AQ1576" s="93"/>
      <c r="AR1576" s="93"/>
      <c r="AS1576" s="93"/>
      <c r="AT1576" s="93"/>
      <c r="AU1576" s="93"/>
      <c r="AV1576" s="93"/>
      <c r="AW1576" s="93"/>
      <c r="AX1576" s="93"/>
      <c r="AY1576" s="93"/>
      <c r="AZ1576" s="93"/>
      <c r="BA1576" s="93"/>
      <c r="BB1576" s="93"/>
      <c r="BC1576" s="93"/>
      <c r="BD1576" s="93"/>
      <c r="BE1576" s="93"/>
      <c r="BF1576" s="93"/>
      <c r="BG1576" s="93"/>
      <c r="BH1576" s="93"/>
      <c r="BI1576" s="93"/>
      <c r="BJ1576" s="93"/>
      <c r="BK1576" s="93"/>
      <c r="BL1576" s="93"/>
      <c r="BM1576" s="93"/>
      <c r="BN1576" s="93"/>
      <c r="BO1576" s="93"/>
      <c r="BP1576" s="93"/>
      <c r="BQ1576" s="93"/>
      <c r="BR1576" s="93"/>
      <c r="BS1576" s="93"/>
      <c r="BT1576" s="93"/>
      <c r="BU1576" s="93"/>
      <c r="BV1576" s="93"/>
      <c r="BW1576" s="93"/>
      <c r="BX1576" s="93"/>
      <c r="BY1576" s="93"/>
    </row>
    <row r="1577" spans="1:77" s="97" customFormat="1" x14ac:dyDescent="0.2">
      <c r="A1577" s="157"/>
      <c r="X1577" s="93"/>
      <c r="Y1577" s="93"/>
      <c r="Z1577" s="93"/>
      <c r="AA1577" s="93"/>
      <c r="AB1577" s="93"/>
      <c r="AC1577" s="93"/>
      <c r="AD1577" s="93"/>
      <c r="AE1577" s="93"/>
      <c r="AF1577" s="93"/>
      <c r="AG1577" s="93"/>
      <c r="AH1577" s="93"/>
      <c r="AI1577" s="93"/>
      <c r="AJ1577" s="93"/>
      <c r="AK1577" s="93"/>
      <c r="AL1577" s="93"/>
      <c r="AM1577" s="93"/>
      <c r="AN1577" s="93"/>
      <c r="AO1577" s="93"/>
      <c r="AP1577" s="93"/>
      <c r="AQ1577" s="93"/>
      <c r="AR1577" s="93"/>
      <c r="AS1577" s="93"/>
      <c r="AT1577" s="93"/>
      <c r="AU1577" s="93"/>
      <c r="AV1577" s="93"/>
      <c r="AW1577" s="93"/>
      <c r="AX1577" s="93"/>
      <c r="AY1577" s="93"/>
      <c r="AZ1577" s="93"/>
      <c r="BA1577" s="93"/>
      <c r="BB1577" s="93"/>
      <c r="BC1577" s="93"/>
      <c r="BD1577" s="93"/>
      <c r="BE1577" s="93"/>
      <c r="BF1577" s="93"/>
      <c r="BG1577" s="93"/>
      <c r="BH1577" s="93"/>
      <c r="BI1577" s="93"/>
      <c r="BJ1577" s="93"/>
      <c r="BK1577" s="93"/>
      <c r="BL1577" s="93"/>
      <c r="BM1577" s="93"/>
      <c r="BN1577" s="93"/>
      <c r="BO1577" s="93"/>
      <c r="BP1577" s="93"/>
      <c r="BQ1577" s="93"/>
      <c r="BR1577" s="93"/>
      <c r="BS1577" s="93"/>
      <c r="BT1577" s="93"/>
      <c r="BU1577" s="93"/>
      <c r="BV1577" s="93"/>
      <c r="BW1577" s="93"/>
      <c r="BX1577" s="93"/>
      <c r="BY1577" s="93"/>
    </row>
    <row r="1578" spans="1:77" s="97" customFormat="1" x14ac:dyDescent="0.2">
      <c r="A1578" s="157"/>
      <c r="X1578" s="93"/>
      <c r="Y1578" s="93"/>
      <c r="Z1578" s="93"/>
      <c r="AA1578" s="93"/>
      <c r="AB1578" s="93"/>
      <c r="AC1578" s="93"/>
      <c r="AD1578" s="93"/>
      <c r="AE1578" s="93"/>
      <c r="AF1578" s="93"/>
      <c r="AG1578" s="93"/>
      <c r="AH1578" s="93"/>
      <c r="AI1578" s="93"/>
      <c r="AJ1578" s="93"/>
      <c r="AK1578" s="93"/>
      <c r="AL1578" s="93"/>
      <c r="AM1578" s="93"/>
      <c r="AN1578" s="93"/>
      <c r="AO1578" s="93"/>
      <c r="AP1578" s="93"/>
      <c r="AQ1578" s="93"/>
      <c r="AR1578" s="93"/>
      <c r="AS1578" s="93"/>
      <c r="AT1578" s="93"/>
      <c r="AU1578" s="93"/>
      <c r="AV1578" s="93"/>
      <c r="AW1578" s="93"/>
      <c r="AX1578" s="93"/>
      <c r="AY1578" s="93"/>
      <c r="AZ1578" s="93"/>
      <c r="BA1578" s="93"/>
      <c r="BB1578" s="93"/>
      <c r="BC1578" s="93"/>
      <c r="BD1578" s="93"/>
      <c r="BE1578" s="93"/>
      <c r="BF1578" s="93"/>
      <c r="BG1578" s="93"/>
      <c r="BH1578" s="93"/>
      <c r="BI1578" s="93"/>
      <c r="BJ1578" s="93"/>
      <c r="BK1578" s="93"/>
      <c r="BL1578" s="93"/>
      <c r="BM1578" s="93"/>
      <c r="BN1578" s="93"/>
      <c r="BO1578" s="93"/>
      <c r="BP1578" s="93"/>
      <c r="BQ1578" s="93"/>
      <c r="BR1578" s="93"/>
      <c r="BS1578" s="93"/>
      <c r="BT1578" s="93"/>
      <c r="BU1578" s="93"/>
      <c r="BV1578" s="93"/>
      <c r="BW1578" s="93"/>
      <c r="BX1578" s="93"/>
      <c r="BY1578" s="93"/>
    </row>
    <row r="1579" spans="1:77" s="97" customFormat="1" x14ac:dyDescent="0.2">
      <c r="A1579" s="157"/>
      <c r="X1579" s="93"/>
      <c r="Y1579" s="93"/>
      <c r="Z1579" s="93"/>
      <c r="AA1579" s="93"/>
      <c r="AB1579" s="93"/>
      <c r="AC1579" s="93"/>
      <c r="AD1579" s="93"/>
      <c r="AE1579" s="93"/>
      <c r="AF1579" s="93"/>
      <c r="AG1579" s="93"/>
      <c r="AH1579" s="93"/>
      <c r="AI1579" s="93"/>
      <c r="AJ1579" s="93"/>
      <c r="AK1579" s="93"/>
      <c r="AL1579" s="93"/>
      <c r="AM1579" s="93"/>
      <c r="AN1579" s="93"/>
      <c r="AO1579" s="93"/>
      <c r="AP1579" s="93"/>
      <c r="AQ1579" s="93"/>
      <c r="AR1579" s="93"/>
      <c r="AS1579" s="93"/>
      <c r="AT1579" s="93"/>
      <c r="AU1579" s="93"/>
      <c r="AV1579" s="93"/>
      <c r="AW1579" s="93"/>
      <c r="AX1579" s="93"/>
      <c r="AY1579" s="93"/>
      <c r="AZ1579" s="93"/>
      <c r="BA1579" s="93"/>
      <c r="BB1579" s="93"/>
      <c r="BC1579" s="93"/>
      <c r="BD1579" s="93"/>
      <c r="BE1579" s="93"/>
      <c r="BF1579" s="93"/>
      <c r="BG1579" s="93"/>
      <c r="BH1579" s="93"/>
      <c r="BI1579" s="93"/>
      <c r="BJ1579" s="93"/>
      <c r="BK1579" s="93"/>
      <c r="BL1579" s="93"/>
      <c r="BM1579" s="93"/>
      <c r="BN1579" s="93"/>
      <c r="BO1579" s="93"/>
      <c r="BP1579" s="93"/>
      <c r="BQ1579" s="93"/>
      <c r="BR1579" s="93"/>
      <c r="BS1579" s="93"/>
      <c r="BT1579" s="93"/>
      <c r="BU1579" s="93"/>
      <c r="BV1579" s="93"/>
      <c r="BW1579" s="93"/>
      <c r="BX1579" s="93"/>
      <c r="BY1579" s="93"/>
    </row>
    <row r="1580" spans="1:77" s="97" customFormat="1" x14ac:dyDescent="0.2">
      <c r="A1580" s="157"/>
      <c r="X1580" s="93"/>
      <c r="Y1580" s="93"/>
      <c r="Z1580" s="93"/>
      <c r="AA1580" s="93"/>
      <c r="AB1580" s="93"/>
      <c r="AC1580" s="93"/>
      <c r="AD1580" s="93"/>
      <c r="AE1580" s="93"/>
      <c r="AF1580" s="93"/>
      <c r="AG1580" s="93"/>
      <c r="AH1580" s="93"/>
      <c r="AI1580" s="93"/>
      <c r="AJ1580" s="93"/>
      <c r="AK1580" s="93"/>
      <c r="AL1580" s="93"/>
      <c r="AM1580" s="93"/>
      <c r="AN1580" s="93"/>
      <c r="AO1580" s="93"/>
      <c r="AP1580" s="93"/>
      <c r="AQ1580" s="93"/>
      <c r="AR1580" s="93"/>
      <c r="AS1580" s="93"/>
      <c r="AT1580" s="93"/>
      <c r="AU1580" s="93"/>
      <c r="AV1580" s="93"/>
      <c r="AW1580" s="93"/>
      <c r="AX1580" s="93"/>
      <c r="AY1580" s="93"/>
      <c r="AZ1580" s="93"/>
      <c r="BA1580" s="93"/>
      <c r="BB1580" s="93"/>
      <c r="BC1580" s="93"/>
      <c r="BD1580" s="93"/>
      <c r="BE1580" s="93"/>
      <c r="BF1580" s="93"/>
      <c r="BG1580" s="93"/>
      <c r="BH1580" s="93"/>
      <c r="BI1580" s="93"/>
      <c r="BJ1580" s="93"/>
      <c r="BK1580" s="93"/>
      <c r="BL1580" s="93"/>
      <c r="BM1580" s="93"/>
      <c r="BN1580" s="93"/>
      <c r="BO1580" s="93"/>
      <c r="BP1580" s="93"/>
      <c r="BQ1580" s="93"/>
      <c r="BR1580" s="93"/>
      <c r="BS1580" s="93"/>
      <c r="BT1580" s="93"/>
      <c r="BU1580" s="93"/>
      <c r="BV1580" s="93"/>
      <c r="BW1580" s="93"/>
      <c r="BX1580" s="93"/>
      <c r="BY1580" s="93"/>
    </row>
    <row r="1581" spans="1:77" s="97" customFormat="1" x14ac:dyDescent="0.2">
      <c r="A1581" s="157"/>
      <c r="X1581" s="93"/>
      <c r="Y1581" s="93"/>
      <c r="Z1581" s="93"/>
      <c r="AA1581" s="93"/>
      <c r="AB1581" s="93"/>
      <c r="AC1581" s="93"/>
      <c r="AD1581" s="93"/>
      <c r="AE1581" s="93"/>
      <c r="AF1581" s="93"/>
      <c r="AG1581" s="93"/>
      <c r="AH1581" s="93"/>
      <c r="AI1581" s="93"/>
      <c r="AJ1581" s="93"/>
      <c r="AK1581" s="93"/>
      <c r="AL1581" s="93"/>
      <c r="AM1581" s="93"/>
      <c r="AN1581" s="93"/>
      <c r="AO1581" s="93"/>
      <c r="AP1581" s="93"/>
      <c r="AQ1581" s="93"/>
      <c r="AR1581" s="93"/>
      <c r="AS1581" s="93"/>
      <c r="AT1581" s="93"/>
      <c r="AU1581" s="93"/>
      <c r="AV1581" s="93"/>
      <c r="AW1581" s="93"/>
      <c r="AX1581" s="93"/>
      <c r="AY1581" s="93"/>
      <c r="AZ1581" s="93"/>
      <c r="BA1581" s="93"/>
      <c r="BB1581" s="93"/>
      <c r="BC1581" s="93"/>
      <c r="BD1581" s="93"/>
      <c r="BE1581" s="93"/>
      <c r="BF1581" s="93"/>
      <c r="BG1581" s="93"/>
      <c r="BH1581" s="93"/>
      <c r="BI1581" s="93"/>
      <c r="BJ1581" s="93"/>
      <c r="BK1581" s="93"/>
      <c r="BL1581" s="93"/>
      <c r="BM1581" s="93"/>
      <c r="BN1581" s="93"/>
      <c r="BO1581" s="93"/>
      <c r="BP1581" s="93"/>
      <c r="BQ1581" s="93"/>
      <c r="BR1581" s="93"/>
      <c r="BS1581" s="93"/>
      <c r="BT1581" s="93"/>
      <c r="BU1581" s="93"/>
      <c r="BV1581" s="93"/>
      <c r="BW1581" s="93"/>
      <c r="BX1581" s="93"/>
      <c r="BY1581" s="93"/>
    </row>
    <row r="1582" spans="1:77" s="97" customFormat="1" x14ac:dyDescent="0.2">
      <c r="A1582" s="157"/>
      <c r="X1582" s="93"/>
      <c r="Y1582" s="93"/>
      <c r="Z1582" s="93"/>
      <c r="AA1582" s="93"/>
      <c r="AB1582" s="93"/>
      <c r="AC1582" s="93"/>
      <c r="AD1582" s="93"/>
      <c r="AE1582" s="93"/>
      <c r="AF1582" s="93"/>
      <c r="AG1582" s="93"/>
      <c r="AH1582" s="93"/>
      <c r="AI1582" s="93"/>
      <c r="AJ1582" s="93"/>
      <c r="AK1582" s="93"/>
      <c r="AL1582" s="93"/>
      <c r="AM1582" s="93"/>
      <c r="AN1582" s="93"/>
      <c r="AO1582" s="93"/>
      <c r="AP1582" s="93"/>
      <c r="AQ1582" s="93"/>
      <c r="AR1582" s="93"/>
      <c r="AS1582" s="93"/>
      <c r="AT1582" s="93"/>
      <c r="AU1582" s="93"/>
      <c r="AV1582" s="93"/>
      <c r="AW1582" s="93"/>
      <c r="AX1582" s="93"/>
      <c r="AY1582" s="93"/>
      <c r="AZ1582" s="93"/>
      <c r="BA1582" s="93"/>
      <c r="BB1582" s="93"/>
      <c r="BC1582" s="93"/>
      <c r="BD1582" s="93"/>
      <c r="BE1582" s="93"/>
      <c r="BF1582" s="93"/>
      <c r="BG1582" s="93"/>
      <c r="BH1582" s="93"/>
      <c r="BI1582" s="93"/>
      <c r="BJ1582" s="93"/>
      <c r="BK1582" s="93"/>
      <c r="BL1582" s="93"/>
      <c r="BM1582" s="93"/>
      <c r="BN1582" s="93"/>
      <c r="BO1582" s="93"/>
      <c r="BP1582" s="93"/>
      <c r="BQ1582" s="93"/>
      <c r="BR1582" s="93"/>
      <c r="BS1582" s="93"/>
      <c r="BT1582" s="93"/>
      <c r="BU1582" s="93"/>
      <c r="BV1582" s="93"/>
      <c r="BW1582" s="93"/>
      <c r="BX1582" s="93"/>
      <c r="BY1582" s="93"/>
    </row>
    <row r="1583" spans="1:77" s="97" customFormat="1" x14ac:dyDescent="0.2">
      <c r="A1583" s="157"/>
      <c r="X1583" s="93"/>
      <c r="Y1583" s="93"/>
      <c r="Z1583" s="93"/>
      <c r="AA1583" s="93"/>
      <c r="AB1583" s="93"/>
      <c r="AC1583" s="93"/>
      <c r="AD1583" s="93"/>
      <c r="AE1583" s="93"/>
      <c r="AF1583" s="93"/>
      <c r="AG1583" s="93"/>
      <c r="AH1583" s="93"/>
      <c r="AI1583" s="93"/>
      <c r="AJ1583" s="93"/>
      <c r="AK1583" s="93"/>
      <c r="AL1583" s="93"/>
      <c r="AM1583" s="93"/>
      <c r="AN1583" s="93"/>
      <c r="AO1583" s="93"/>
      <c r="AP1583" s="93"/>
      <c r="AQ1583" s="93"/>
      <c r="AR1583" s="93"/>
      <c r="AS1583" s="93"/>
      <c r="AT1583" s="93"/>
      <c r="AU1583" s="93"/>
      <c r="AV1583" s="93"/>
      <c r="AW1583" s="93"/>
      <c r="AX1583" s="93"/>
      <c r="AY1583" s="93"/>
      <c r="AZ1583" s="93"/>
      <c r="BA1583" s="93"/>
      <c r="BB1583" s="93"/>
      <c r="BC1583" s="93"/>
      <c r="BD1583" s="93"/>
      <c r="BE1583" s="93"/>
      <c r="BF1583" s="93"/>
      <c r="BG1583" s="93"/>
      <c r="BH1583" s="93"/>
      <c r="BI1583" s="93"/>
      <c r="BJ1583" s="93"/>
      <c r="BK1583" s="93"/>
      <c r="BL1583" s="93"/>
      <c r="BM1583" s="93"/>
      <c r="BN1583" s="93"/>
      <c r="BO1583" s="93"/>
      <c r="BP1583" s="93"/>
      <c r="BQ1583" s="93"/>
      <c r="BR1583" s="93"/>
      <c r="BS1583" s="93"/>
      <c r="BT1583" s="93"/>
      <c r="BU1583" s="93"/>
      <c r="BV1583" s="93"/>
      <c r="BW1583" s="93"/>
      <c r="BX1583" s="93"/>
      <c r="BY1583" s="93"/>
    </row>
    <row r="1584" spans="1:77" s="97" customFormat="1" x14ac:dyDescent="0.2">
      <c r="A1584" s="157"/>
      <c r="X1584" s="93"/>
      <c r="Y1584" s="93"/>
      <c r="Z1584" s="93"/>
      <c r="AA1584" s="93"/>
      <c r="AB1584" s="93"/>
      <c r="AC1584" s="93"/>
      <c r="AD1584" s="93"/>
      <c r="AE1584" s="93"/>
      <c r="AF1584" s="93"/>
      <c r="AG1584" s="93"/>
      <c r="AH1584" s="93"/>
      <c r="AI1584" s="93"/>
      <c r="AJ1584" s="93"/>
      <c r="AK1584" s="93"/>
      <c r="AL1584" s="93"/>
      <c r="AM1584" s="93"/>
      <c r="AN1584" s="93"/>
      <c r="AO1584" s="93"/>
      <c r="AP1584" s="93"/>
      <c r="AQ1584" s="93"/>
      <c r="AR1584" s="93"/>
      <c r="AS1584" s="93"/>
      <c r="AT1584" s="93"/>
      <c r="AU1584" s="93"/>
      <c r="AV1584" s="93"/>
      <c r="AW1584" s="93"/>
      <c r="AX1584" s="93"/>
      <c r="AY1584" s="93"/>
      <c r="AZ1584" s="93"/>
      <c r="BA1584" s="93"/>
      <c r="BB1584" s="93"/>
      <c r="BC1584" s="93"/>
      <c r="BD1584" s="93"/>
      <c r="BE1584" s="93"/>
      <c r="BF1584" s="93"/>
      <c r="BG1584" s="93"/>
      <c r="BH1584" s="93"/>
      <c r="BI1584" s="93"/>
      <c r="BJ1584" s="93"/>
      <c r="BK1584" s="93"/>
      <c r="BL1584" s="93"/>
      <c r="BM1584" s="93"/>
      <c r="BN1584" s="93"/>
      <c r="BO1584" s="93"/>
      <c r="BP1584" s="93"/>
      <c r="BQ1584" s="93"/>
      <c r="BR1584" s="93"/>
      <c r="BS1584" s="93"/>
      <c r="BT1584" s="93"/>
      <c r="BU1584" s="93"/>
      <c r="BV1584" s="93"/>
      <c r="BW1584" s="93"/>
      <c r="BX1584" s="93"/>
      <c r="BY1584" s="93"/>
    </row>
    <row r="1585" spans="1:77" s="97" customFormat="1" x14ac:dyDescent="0.2">
      <c r="A1585" s="157"/>
      <c r="X1585" s="93"/>
      <c r="Y1585" s="93"/>
      <c r="Z1585" s="93"/>
      <c r="AA1585" s="93"/>
      <c r="AB1585" s="93"/>
      <c r="AC1585" s="93"/>
      <c r="AD1585" s="93"/>
      <c r="AE1585" s="93"/>
      <c r="AF1585" s="93"/>
      <c r="AG1585" s="93"/>
      <c r="AH1585" s="93"/>
      <c r="AI1585" s="93"/>
      <c r="AJ1585" s="93"/>
      <c r="AK1585" s="93"/>
      <c r="AL1585" s="93"/>
      <c r="AM1585" s="93"/>
      <c r="AN1585" s="93"/>
      <c r="AO1585" s="93"/>
      <c r="AP1585" s="93"/>
      <c r="AQ1585" s="93"/>
      <c r="AR1585" s="93"/>
      <c r="AS1585" s="93"/>
      <c r="AT1585" s="93"/>
      <c r="AU1585" s="93"/>
      <c r="AV1585" s="93"/>
      <c r="AW1585" s="93"/>
      <c r="AX1585" s="93"/>
      <c r="AY1585" s="93"/>
      <c r="AZ1585" s="93"/>
      <c r="BA1585" s="93"/>
      <c r="BB1585" s="93"/>
      <c r="BC1585" s="93"/>
      <c r="BD1585" s="93"/>
      <c r="BE1585" s="93"/>
      <c r="BF1585" s="93"/>
      <c r="BG1585" s="93"/>
      <c r="BH1585" s="93"/>
      <c r="BI1585" s="93"/>
      <c r="BJ1585" s="93"/>
      <c r="BK1585" s="93"/>
      <c r="BL1585" s="93"/>
      <c r="BM1585" s="93"/>
      <c r="BN1585" s="93"/>
      <c r="BO1585" s="93"/>
      <c r="BP1585" s="93"/>
      <c r="BQ1585" s="93"/>
      <c r="BR1585" s="93"/>
      <c r="BS1585" s="93"/>
      <c r="BT1585" s="93"/>
      <c r="BU1585" s="93"/>
      <c r="BV1585" s="93"/>
      <c r="BW1585" s="93"/>
      <c r="BX1585" s="93"/>
      <c r="BY1585" s="93"/>
    </row>
    <row r="1586" spans="1:77" s="97" customFormat="1" x14ac:dyDescent="0.2">
      <c r="A1586" s="157"/>
      <c r="X1586" s="93"/>
      <c r="Y1586" s="93"/>
      <c r="Z1586" s="93"/>
      <c r="AA1586" s="93"/>
      <c r="AB1586" s="93"/>
      <c r="AC1586" s="93"/>
      <c r="AD1586" s="93"/>
      <c r="AE1586" s="93"/>
      <c r="AF1586" s="93"/>
      <c r="AG1586" s="93"/>
      <c r="AH1586" s="93"/>
      <c r="AI1586" s="93"/>
      <c r="AJ1586" s="93"/>
      <c r="AK1586" s="93"/>
      <c r="AL1586" s="93"/>
      <c r="AM1586" s="93"/>
      <c r="AN1586" s="93"/>
      <c r="AO1586" s="93"/>
      <c r="AP1586" s="93"/>
      <c r="AQ1586" s="93"/>
      <c r="AR1586" s="93"/>
      <c r="AS1586" s="93"/>
      <c r="AT1586" s="93"/>
      <c r="AU1586" s="93"/>
      <c r="AV1586" s="93"/>
      <c r="AW1586" s="93"/>
      <c r="AX1586" s="93"/>
      <c r="AY1586" s="93"/>
      <c r="AZ1586" s="93"/>
      <c r="BA1586" s="93"/>
      <c r="BB1586" s="93"/>
      <c r="BC1586" s="93"/>
      <c r="BD1586" s="93"/>
      <c r="BE1586" s="93"/>
      <c r="BF1586" s="93"/>
      <c r="BG1586" s="93"/>
      <c r="BH1586" s="93"/>
      <c r="BI1586" s="93"/>
      <c r="BJ1586" s="93"/>
      <c r="BK1586" s="93"/>
      <c r="BL1586" s="93"/>
      <c r="BM1586" s="93"/>
      <c r="BN1586" s="93"/>
      <c r="BO1586" s="93"/>
      <c r="BP1586" s="93"/>
      <c r="BQ1586" s="93"/>
      <c r="BR1586" s="93"/>
      <c r="BS1586" s="93"/>
      <c r="BT1586" s="93"/>
      <c r="BU1586" s="93"/>
      <c r="BV1586" s="93"/>
      <c r="BW1586" s="93"/>
      <c r="BX1586" s="93"/>
      <c r="BY1586" s="93"/>
    </row>
    <row r="1587" spans="1:77" s="97" customFormat="1" x14ac:dyDescent="0.2">
      <c r="A1587" s="157"/>
      <c r="X1587" s="93"/>
      <c r="Y1587" s="93"/>
      <c r="Z1587" s="93"/>
      <c r="AA1587" s="93"/>
      <c r="AB1587" s="93"/>
      <c r="AC1587" s="93"/>
      <c r="AD1587" s="93"/>
      <c r="AE1587" s="93"/>
      <c r="AF1587" s="93"/>
      <c r="AG1587" s="93"/>
      <c r="AH1587" s="93"/>
      <c r="AI1587" s="93"/>
      <c r="AJ1587" s="93"/>
      <c r="AK1587" s="93"/>
      <c r="AL1587" s="93"/>
      <c r="AM1587" s="93"/>
      <c r="AN1587" s="93"/>
      <c r="AO1587" s="93"/>
      <c r="AP1587" s="93"/>
      <c r="AQ1587" s="93"/>
      <c r="AR1587" s="93"/>
      <c r="AS1587" s="93"/>
      <c r="AT1587" s="93"/>
      <c r="AU1587" s="93"/>
      <c r="AV1587" s="93"/>
      <c r="AW1587" s="93"/>
      <c r="AX1587" s="93"/>
      <c r="AY1587" s="93"/>
      <c r="AZ1587" s="93"/>
      <c r="BA1587" s="93"/>
      <c r="BB1587" s="93"/>
      <c r="BC1587" s="93"/>
      <c r="BD1587" s="93"/>
      <c r="BE1587" s="93"/>
      <c r="BF1587" s="93"/>
      <c r="BG1587" s="93"/>
      <c r="BH1587" s="93"/>
      <c r="BI1587" s="93"/>
      <c r="BJ1587" s="93"/>
      <c r="BK1587" s="93"/>
      <c r="BL1587" s="93"/>
      <c r="BM1587" s="93"/>
      <c r="BN1587" s="93"/>
      <c r="BO1587" s="93"/>
      <c r="BP1587" s="93"/>
      <c r="BQ1587" s="93"/>
      <c r="BR1587" s="93"/>
      <c r="BS1587" s="93"/>
      <c r="BT1587" s="93"/>
      <c r="BU1587" s="93"/>
      <c r="BV1587" s="93"/>
      <c r="BW1587" s="93"/>
      <c r="BX1587" s="93"/>
      <c r="BY1587" s="93"/>
    </row>
    <row r="1588" spans="1:77" s="97" customFormat="1" x14ac:dyDescent="0.2">
      <c r="A1588" s="157"/>
      <c r="X1588" s="93"/>
      <c r="Y1588" s="93"/>
      <c r="Z1588" s="93"/>
      <c r="AA1588" s="93"/>
      <c r="AB1588" s="93"/>
      <c r="AC1588" s="93"/>
      <c r="AD1588" s="93"/>
      <c r="AE1588" s="93"/>
      <c r="AF1588" s="93"/>
      <c r="AG1588" s="93"/>
      <c r="AH1588" s="93"/>
      <c r="AI1588" s="93"/>
      <c r="AJ1588" s="93"/>
      <c r="AK1588" s="93"/>
      <c r="AL1588" s="93"/>
      <c r="AM1588" s="93"/>
      <c r="AN1588" s="93"/>
      <c r="AO1588" s="93"/>
      <c r="AP1588" s="93"/>
      <c r="AQ1588" s="93"/>
      <c r="AR1588" s="93"/>
      <c r="AS1588" s="93"/>
      <c r="AT1588" s="93"/>
      <c r="AU1588" s="93"/>
      <c r="AV1588" s="93"/>
      <c r="AW1588" s="93"/>
      <c r="AX1588" s="93"/>
      <c r="AY1588" s="93"/>
      <c r="AZ1588" s="93"/>
      <c r="BA1588" s="93"/>
      <c r="BB1588" s="93"/>
      <c r="BC1588" s="93"/>
      <c r="BD1588" s="93"/>
      <c r="BE1588" s="93"/>
      <c r="BF1588" s="93"/>
      <c r="BG1588" s="93"/>
      <c r="BH1588" s="93"/>
      <c r="BI1588" s="93"/>
      <c r="BJ1588" s="93"/>
      <c r="BK1588" s="93"/>
      <c r="BL1588" s="93"/>
      <c r="BM1588" s="93"/>
      <c r="BN1588" s="93"/>
      <c r="BO1588" s="93"/>
      <c r="BP1588" s="93"/>
      <c r="BQ1588" s="93"/>
      <c r="BR1588" s="93"/>
      <c r="BS1588" s="93"/>
      <c r="BT1588" s="93"/>
      <c r="BU1588" s="93"/>
      <c r="BV1588" s="93"/>
      <c r="BW1588" s="93"/>
      <c r="BX1588" s="93"/>
      <c r="BY1588" s="93"/>
    </row>
    <row r="1589" spans="1:77" s="97" customFormat="1" x14ac:dyDescent="0.2">
      <c r="A1589" s="157"/>
      <c r="X1589" s="93"/>
      <c r="Y1589" s="93"/>
      <c r="Z1589" s="93"/>
      <c r="AA1589" s="93"/>
      <c r="AB1589" s="93"/>
      <c r="AC1589" s="93"/>
      <c r="AD1589" s="93"/>
      <c r="AE1589" s="93"/>
      <c r="AF1589" s="93"/>
      <c r="AG1589" s="93"/>
      <c r="AH1589" s="93"/>
      <c r="AI1589" s="93"/>
      <c r="AJ1589" s="93"/>
      <c r="AK1589" s="93"/>
      <c r="AL1589" s="93"/>
      <c r="AM1589" s="93"/>
      <c r="AN1589" s="93"/>
      <c r="AO1589" s="93"/>
      <c r="AP1589" s="93"/>
      <c r="AQ1589" s="93"/>
      <c r="AR1589" s="93"/>
      <c r="AS1589" s="93"/>
      <c r="AT1589" s="93"/>
      <c r="AU1589" s="93"/>
      <c r="AV1589" s="93"/>
      <c r="AW1589" s="93"/>
      <c r="AX1589" s="93"/>
      <c r="AY1589" s="93"/>
      <c r="AZ1589" s="93"/>
      <c r="BA1589" s="93"/>
      <c r="BB1589" s="93"/>
      <c r="BC1589" s="93"/>
      <c r="BD1589" s="93"/>
      <c r="BE1589" s="93"/>
      <c r="BF1589" s="93"/>
      <c r="BG1589" s="93"/>
      <c r="BH1589" s="93"/>
      <c r="BI1589" s="93"/>
      <c r="BJ1589" s="93"/>
      <c r="BK1589" s="93"/>
      <c r="BL1589" s="93"/>
      <c r="BM1589" s="93"/>
      <c r="BN1589" s="93"/>
      <c r="BO1589" s="93"/>
      <c r="BP1589" s="93"/>
      <c r="BQ1589" s="93"/>
      <c r="BR1589" s="93"/>
      <c r="BS1589" s="93"/>
      <c r="BT1589" s="93"/>
      <c r="BU1589" s="93"/>
      <c r="BV1589" s="93"/>
      <c r="BW1589" s="93"/>
      <c r="BX1589" s="93"/>
      <c r="BY1589" s="93"/>
    </row>
    <row r="1590" spans="1:77" s="97" customFormat="1" x14ac:dyDescent="0.2">
      <c r="A1590" s="157"/>
      <c r="X1590" s="93"/>
      <c r="Y1590" s="93"/>
      <c r="Z1590" s="93"/>
      <c r="AA1590" s="93"/>
      <c r="AB1590" s="93"/>
      <c r="AC1590" s="93"/>
      <c r="AD1590" s="93"/>
      <c r="AE1590" s="93"/>
      <c r="AF1590" s="93"/>
      <c r="AG1590" s="93"/>
      <c r="AH1590" s="93"/>
      <c r="AI1590" s="93"/>
      <c r="AJ1590" s="93"/>
      <c r="AK1590" s="93"/>
      <c r="AL1590" s="93"/>
      <c r="AM1590" s="93"/>
      <c r="AN1590" s="93"/>
      <c r="AO1590" s="93"/>
      <c r="AP1590" s="93"/>
      <c r="AQ1590" s="93"/>
      <c r="AR1590" s="93"/>
      <c r="AS1590" s="93"/>
      <c r="AT1590" s="93"/>
      <c r="AU1590" s="93"/>
      <c r="AV1590" s="93"/>
      <c r="AW1590" s="93"/>
      <c r="AX1590" s="93"/>
      <c r="AY1590" s="93"/>
      <c r="AZ1590" s="93"/>
      <c r="BA1590" s="93"/>
      <c r="BB1590" s="93"/>
      <c r="BC1590" s="93"/>
      <c r="BD1590" s="93"/>
      <c r="BE1590" s="93"/>
      <c r="BF1590" s="93"/>
      <c r="BG1590" s="93"/>
      <c r="BH1590" s="93"/>
      <c r="BI1590" s="93"/>
      <c r="BJ1590" s="93"/>
      <c r="BK1590" s="93"/>
      <c r="BL1590" s="93"/>
      <c r="BM1590" s="93"/>
      <c r="BN1590" s="93"/>
      <c r="BO1590" s="93"/>
      <c r="BP1590" s="93"/>
      <c r="BQ1590" s="93"/>
      <c r="BR1590" s="93"/>
      <c r="BS1590" s="93"/>
      <c r="BT1590" s="93"/>
      <c r="BU1590" s="93"/>
      <c r="BV1590" s="93"/>
      <c r="BW1590" s="93"/>
      <c r="BX1590" s="93"/>
      <c r="BY1590" s="93"/>
    </row>
    <row r="1591" spans="1:77" s="97" customFormat="1" x14ac:dyDescent="0.2">
      <c r="A1591" s="157"/>
      <c r="X1591" s="93"/>
      <c r="Y1591" s="93"/>
      <c r="Z1591" s="93"/>
      <c r="AA1591" s="93"/>
      <c r="AB1591" s="93"/>
      <c r="AC1591" s="93"/>
      <c r="AD1591" s="93"/>
      <c r="AE1591" s="93"/>
      <c r="AF1591" s="93"/>
      <c r="AG1591" s="93"/>
      <c r="AH1591" s="93"/>
      <c r="AI1591" s="93"/>
      <c r="AJ1591" s="93"/>
      <c r="AK1591" s="93"/>
      <c r="AL1591" s="93"/>
      <c r="AM1591" s="93"/>
      <c r="AN1591" s="93"/>
      <c r="AO1591" s="93"/>
      <c r="AP1591" s="93"/>
      <c r="AQ1591" s="93"/>
      <c r="AR1591" s="93"/>
      <c r="AS1591" s="93"/>
      <c r="AT1591" s="93"/>
      <c r="AU1591" s="93"/>
      <c r="AV1591" s="93"/>
      <c r="AW1591" s="93"/>
      <c r="AX1591" s="93"/>
      <c r="AY1591" s="93"/>
      <c r="AZ1591" s="93"/>
      <c r="BA1591" s="93"/>
      <c r="BB1591" s="93"/>
      <c r="BC1591" s="93"/>
      <c r="BD1591" s="93"/>
      <c r="BE1591" s="93"/>
      <c r="BF1591" s="93"/>
      <c r="BG1591" s="93"/>
      <c r="BH1591" s="93"/>
      <c r="BI1591" s="93"/>
      <c r="BJ1591" s="93"/>
      <c r="BK1591" s="93"/>
      <c r="BL1591" s="93"/>
      <c r="BM1591" s="93"/>
      <c r="BN1591" s="93"/>
      <c r="BO1591" s="93"/>
      <c r="BP1591" s="93"/>
      <c r="BQ1591" s="93"/>
      <c r="BR1591" s="93"/>
      <c r="BS1591" s="93"/>
      <c r="BT1591" s="93"/>
      <c r="BU1591" s="93"/>
      <c r="BV1591" s="93"/>
      <c r="BW1591" s="93"/>
      <c r="BX1591" s="93"/>
      <c r="BY1591" s="93"/>
    </row>
    <row r="1592" spans="1:77" s="97" customFormat="1" x14ac:dyDescent="0.2">
      <c r="A1592" s="157"/>
      <c r="X1592" s="93"/>
      <c r="Y1592" s="93"/>
      <c r="Z1592" s="93"/>
      <c r="AA1592" s="93"/>
      <c r="AB1592" s="93"/>
      <c r="AC1592" s="93"/>
      <c r="AD1592" s="93"/>
      <c r="AE1592" s="93"/>
      <c r="AF1592" s="93"/>
      <c r="AG1592" s="93"/>
      <c r="AH1592" s="93"/>
      <c r="AI1592" s="93"/>
      <c r="AJ1592" s="93"/>
      <c r="AK1592" s="93"/>
      <c r="AL1592" s="93"/>
      <c r="AM1592" s="93"/>
      <c r="AN1592" s="93"/>
      <c r="AO1592" s="93"/>
      <c r="AP1592" s="93"/>
      <c r="AQ1592" s="93"/>
      <c r="AR1592" s="93"/>
      <c r="AS1592" s="93"/>
      <c r="AT1592" s="93"/>
      <c r="AU1592" s="93"/>
      <c r="AV1592" s="93"/>
      <c r="AW1592" s="93"/>
      <c r="AX1592" s="93"/>
      <c r="AY1592" s="93"/>
      <c r="AZ1592" s="93"/>
      <c r="BA1592" s="93"/>
      <c r="BB1592" s="93"/>
      <c r="BC1592" s="93"/>
      <c r="BD1592" s="93"/>
      <c r="BE1592" s="93"/>
      <c r="BF1592" s="93"/>
      <c r="BG1592" s="93"/>
      <c r="BH1592" s="93"/>
      <c r="BI1592" s="93"/>
      <c r="BJ1592" s="93"/>
      <c r="BK1592" s="93"/>
      <c r="BL1592" s="93"/>
      <c r="BM1592" s="93"/>
      <c r="BN1592" s="93"/>
      <c r="BO1592" s="93"/>
      <c r="BP1592" s="93"/>
      <c r="BQ1592" s="93"/>
      <c r="BR1592" s="93"/>
      <c r="BS1592" s="93"/>
      <c r="BT1592" s="93"/>
      <c r="BU1592" s="93"/>
      <c r="BV1592" s="93"/>
      <c r="BW1592" s="93"/>
      <c r="BX1592" s="93"/>
      <c r="BY1592" s="93"/>
    </row>
    <row r="1593" spans="1:77" s="97" customFormat="1" x14ac:dyDescent="0.2">
      <c r="A1593" s="157"/>
      <c r="X1593" s="93"/>
      <c r="Y1593" s="93"/>
      <c r="Z1593" s="93"/>
      <c r="AA1593" s="93"/>
      <c r="AB1593" s="93"/>
      <c r="AC1593" s="93"/>
      <c r="AD1593" s="93"/>
      <c r="AE1593" s="93"/>
      <c r="AF1593" s="93"/>
      <c r="AG1593" s="93"/>
      <c r="AH1593" s="93"/>
      <c r="AI1593" s="93"/>
      <c r="AJ1593" s="93"/>
      <c r="AK1593" s="93"/>
      <c r="AL1593" s="93"/>
      <c r="AM1593" s="93"/>
      <c r="AN1593" s="93"/>
      <c r="AO1593" s="93"/>
      <c r="AP1593" s="93"/>
      <c r="AQ1593" s="93"/>
      <c r="AR1593" s="93"/>
      <c r="AS1593" s="93"/>
      <c r="AT1593" s="93"/>
      <c r="AU1593" s="93"/>
      <c r="AV1593" s="93"/>
      <c r="AW1593" s="93"/>
      <c r="AX1593" s="93"/>
      <c r="AY1593" s="93"/>
      <c r="AZ1593" s="93"/>
      <c r="BA1593" s="93"/>
      <c r="BB1593" s="93"/>
      <c r="BC1593" s="93"/>
      <c r="BD1593" s="93"/>
      <c r="BE1593" s="93"/>
      <c r="BF1593" s="93"/>
      <c r="BG1593" s="93"/>
      <c r="BH1593" s="93"/>
      <c r="BI1593" s="93"/>
      <c r="BJ1593" s="93"/>
      <c r="BK1593" s="93"/>
      <c r="BL1593" s="93"/>
      <c r="BM1593" s="93"/>
      <c r="BN1593" s="93"/>
      <c r="BO1593" s="93"/>
      <c r="BP1593" s="93"/>
      <c r="BQ1593" s="93"/>
      <c r="BR1593" s="93"/>
      <c r="BS1593" s="93"/>
      <c r="BT1593" s="93"/>
      <c r="BU1593" s="93"/>
      <c r="BV1593" s="93"/>
      <c r="BW1593" s="93"/>
      <c r="BX1593" s="93"/>
      <c r="BY1593" s="93"/>
    </row>
    <row r="1594" spans="1:77" s="97" customFormat="1" x14ac:dyDescent="0.2">
      <c r="A1594" s="157"/>
      <c r="X1594" s="93"/>
      <c r="Y1594" s="93"/>
      <c r="Z1594" s="93"/>
      <c r="AA1594" s="93"/>
      <c r="AB1594" s="93"/>
      <c r="AC1594" s="93"/>
      <c r="AD1594" s="93"/>
      <c r="AE1594" s="93"/>
      <c r="AF1594" s="93"/>
      <c r="AG1594" s="93"/>
      <c r="AH1594" s="93"/>
      <c r="AI1594" s="93"/>
      <c r="AJ1594" s="93"/>
      <c r="AK1594" s="93"/>
      <c r="AL1594" s="93"/>
      <c r="AM1594" s="93"/>
      <c r="AN1594" s="93"/>
      <c r="AO1594" s="93"/>
      <c r="AP1594" s="93"/>
      <c r="AQ1594" s="93"/>
      <c r="AR1594" s="93"/>
      <c r="AS1594" s="93"/>
      <c r="AT1594" s="93"/>
      <c r="AU1594" s="93"/>
      <c r="AV1594" s="93"/>
      <c r="AW1594" s="93"/>
      <c r="AX1594" s="93"/>
      <c r="AY1594" s="93"/>
      <c r="AZ1594" s="93"/>
      <c r="BA1594" s="93"/>
      <c r="BB1594" s="93"/>
      <c r="BC1594" s="93"/>
      <c r="BD1594" s="93"/>
      <c r="BE1594" s="93"/>
      <c r="BF1594" s="93"/>
      <c r="BG1594" s="93"/>
      <c r="BH1594" s="93"/>
      <c r="BI1594" s="93"/>
      <c r="BJ1594" s="93"/>
      <c r="BK1594" s="93"/>
      <c r="BL1594" s="93"/>
      <c r="BM1594" s="93"/>
      <c r="BN1594" s="93"/>
      <c r="BO1594" s="93"/>
      <c r="BP1594" s="93"/>
      <c r="BQ1594" s="93"/>
      <c r="BR1594" s="93"/>
      <c r="BS1594" s="93"/>
      <c r="BT1594" s="93"/>
      <c r="BU1594" s="93"/>
      <c r="BV1594" s="93"/>
      <c r="BW1594" s="93"/>
      <c r="BX1594" s="93"/>
      <c r="BY1594" s="93"/>
    </row>
    <row r="1595" spans="1:77" s="97" customFormat="1" x14ac:dyDescent="0.2">
      <c r="A1595" s="157"/>
      <c r="X1595" s="93"/>
      <c r="Y1595" s="93"/>
      <c r="Z1595" s="93"/>
      <c r="AA1595" s="93"/>
      <c r="AB1595" s="93"/>
      <c r="AC1595" s="93"/>
      <c r="AD1595" s="93"/>
      <c r="AE1595" s="93"/>
      <c r="AF1595" s="93"/>
      <c r="AG1595" s="93"/>
      <c r="AH1595" s="93"/>
      <c r="AI1595" s="93"/>
      <c r="AJ1595" s="93"/>
      <c r="AK1595" s="93"/>
      <c r="AL1595" s="93"/>
      <c r="AM1595" s="93"/>
      <c r="AN1595" s="93"/>
      <c r="AO1595" s="93"/>
      <c r="AP1595" s="93"/>
      <c r="AQ1595" s="93"/>
      <c r="AR1595" s="93"/>
      <c r="AS1595" s="93"/>
      <c r="AT1595" s="93"/>
      <c r="AU1595" s="93"/>
      <c r="AV1595" s="93"/>
      <c r="AW1595" s="93"/>
      <c r="AX1595" s="93"/>
      <c r="AY1595" s="93"/>
      <c r="AZ1595" s="93"/>
      <c r="BA1595" s="93"/>
      <c r="BB1595" s="93"/>
      <c r="BC1595" s="93"/>
      <c r="BD1595" s="93"/>
      <c r="BE1595" s="93"/>
      <c r="BF1595" s="93"/>
      <c r="BG1595" s="93"/>
      <c r="BH1595" s="93"/>
      <c r="BI1595" s="93"/>
      <c r="BJ1595" s="93"/>
      <c r="BK1595" s="93"/>
      <c r="BL1595" s="93"/>
      <c r="BM1595" s="93"/>
      <c r="BN1595" s="93"/>
      <c r="BO1595" s="93"/>
      <c r="BP1595" s="93"/>
      <c r="BQ1595" s="93"/>
      <c r="BR1595" s="93"/>
      <c r="BS1595" s="93"/>
      <c r="BT1595" s="93"/>
      <c r="BU1595" s="93"/>
      <c r="BV1595" s="93"/>
      <c r="BW1595" s="93"/>
      <c r="BX1595" s="93"/>
      <c r="BY1595" s="93"/>
    </row>
    <row r="1596" spans="1:77" s="97" customFormat="1" x14ac:dyDescent="0.2">
      <c r="A1596" s="157"/>
      <c r="X1596" s="93"/>
      <c r="Y1596" s="93"/>
      <c r="Z1596" s="93"/>
      <c r="AA1596" s="93"/>
      <c r="AB1596" s="93"/>
      <c r="AC1596" s="93"/>
      <c r="AD1596" s="93"/>
      <c r="AE1596" s="93"/>
      <c r="AF1596" s="93"/>
      <c r="AG1596" s="93"/>
      <c r="AH1596" s="93"/>
      <c r="AI1596" s="93"/>
      <c r="AJ1596" s="93"/>
      <c r="AK1596" s="93"/>
      <c r="AL1596" s="93"/>
      <c r="AM1596" s="93"/>
      <c r="AN1596" s="93"/>
      <c r="AO1596" s="93"/>
      <c r="AP1596" s="93"/>
      <c r="AQ1596" s="93"/>
      <c r="AR1596" s="93"/>
      <c r="AS1596" s="93"/>
      <c r="AT1596" s="93"/>
      <c r="AU1596" s="93"/>
      <c r="AV1596" s="93"/>
      <c r="AW1596" s="93"/>
      <c r="AX1596" s="93"/>
      <c r="AY1596" s="93"/>
      <c r="AZ1596" s="93"/>
      <c r="BA1596" s="93"/>
      <c r="BB1596" s="93"/>
      <c r="BC1596" s="93"/>
      <c r="BD1596" s="93"/>
      <c r="BE1596" s="93"/>
      <c r="BF1596" s="93"/>
      <c r="BG1596" s="93"/>
      <c r="BH1596" s="93"/>
      <c r="BI1596" s="93"/>
      <c r="BJ1596" s="93"/>
      <c r="BK1596" s="93"/>
      <c r="BL1596" s="93"/>
      <c r="BM1596" s="93"/>
      <c r="BN1596" s="93"/>
      <c r="BO1596" s="93"/>
      <c r="BP1596" s="93"/>
      <c r="BQ1596" s="93"/>
      <c r="BR1596" s="93"/>
      <c r="BS1596" s="93"/>
      <c r="BT1596" s="93"/>
      <c r="BU1596" s="93"/>
      <c r="BV1596" s="93"/>
      <c r="BW1596" s="93"/>
      <c r="BX1596" s="93"/>
      <c r="BY1596" s="93"/>
    </row>
    <row r="1597" spans="1:77" s="97" customFormat="1" x14ac:dyDescent="0.2">
      <c r="A1597" s="157"/>
      <c r="X1597" s="93"/>
      <c r="Y1597" s="93"/>
      <c r="Z1597" s="93"/>
      <c r="AA1597" s="93"/>
      <c r="AB1597" s="93"/>
      <c r="AC1597" s="93"/>
      <c r="AD1597" s="93"/>
      <c r="AE1597" s="93"/>
      <c r="AF1597" s="93"/>
      <c r="AG1597" s="93"/>
      <c r="AH1597" s="93"/>
      <c r="AI1597" s="93"/>
      <c r="AJ1597" s="93"/>
      <c r="AK1597" s="93"/>
      <c r="AL1597" s="93"/>
      <c r="AM1597" s="93"/>
      <c r="AN1597" s="93"/>
      <c r="AO1597" s="93"/>
      <c r="AP1597" s="93"/>
      <c r="AQ1597" s="93"/>
      <c r="AR1597" s="93"/>
      <c r="AS1597" s="93"/>
      <c r="AT1597" s="93"/>
      <c r="AU1597" s="93"/>
      <c r="AV1597" s="93"/>
      <c r="AW1597" s="93"/>
      <c r="AX1597" s="93"/>
      <c r="AY1597" s="93"/>
      <c r="AZ1597" s="93"/>
      <c r="BA1597" s="93"/>
      <c r="BB1597" s="93"/>
      <c r="BC1597" s="93"/>
      <c r="BD1597" s="93"/>
      <c r="BE1597" s="93"/>
      <c r="BF1597" s="93"/>
      <c r="BG1597" s="93"/>
      <c r="BH1597" s="93"/>
      <c r="BI1597" s="93"/>
      <c r="BJ1597" s="93"/>
      <c r="BK1597" s="93"/>
      <c r="BL1597" s="93"/>
      <c r="BM1597" s="93"/>
      <c r="BN1597" s="93"/>
      <c r="BO1597" s="93"/>
      <c r="BP1597" s="93"/>
      <c r="BQ1597" s="93"/>
      <c r="BR1597" s="93"/>
      <c r="BS1597" s="93"/>
      <c r="BT1597" s="93"/>
      <c r="BU1597" s="93"/>
      <c r="BV1597" s="93"/>
      <c r="BW1597" s="93"/>
      <c r="BX1597" s="93"/>
      <c r="BY1597" s="93"/>
    </row>
    <row r="1598" spans="1:77" s="97" customFormat="1" x14ac:dyDescent="0.2">
      <c r="A1598" s="157"/>
      <c r="X1598" s="93"/>
      <c r="Y1598" s="93"/>
      <c r="Z1598" s="93"/>
      <c r="AA1598" s="93"/>
      <c r="AB1598" s="93"/>
      <c r="AC1598" s="93"/>
      <c r="AD1598" s="93"/>
      <c r="AE1598" s="93"/>
      <c r="AF1598" s="93"/>
      <c r="AG1598" s="93"/>
      <c r="AH1598" s="93"/>
      <c r="AI1598" s="93"/>
      <c r="AJ1598" s="93"/>
      <c r="AK1598" s="93"/>
      <c r="AL1598" s="93"/>
      <c r="AM1598" s="93"/>
      <c r="AN1598" s="93"/>
      <c r="AO1598" s="93"/>
      <c r="AP1598" s="93"/>
      <c r="AQ1598" s="93"/>
      <c r="AR1598" s="93"/>
      <c r="AS1598" s="93"/>
      <c r="AT1598" s="93"/>
      <c r="AU1598" s="93"/>
      <c r="AV1598" s="93"/>
      <c r="AW1598" s="93"/>
      <c r="AX1598" s="93"/>
      <c r="AY1598" s="93"/>
      <c r="AZ1598" s="93"/>
      <c r="BA1598" s="93"/>
      <c r="BB1598" s="93"/>
      <c r="BC1598" s="93"/>
      <c r="BD1598" s="93"/>
      <c r="BE1598" s="93"/>
      <c r="BF1598" s="93"/>
      <c r="BG1598" s="93"/>
      <c r="BH1598" s="93"/>
      <c r="BI1598" s="93"/>
      <c r="BJ1598" s="93"/>
      <c r="BK1598" s="93"/>
      <c r="BL1598" s="93"/>
      <c r="BM1598" s="93"/>
      <c r="BN1598" s="93"/>
      <c r="BO1598" s="93"/>
      <c r="BP1598" s="93"/>
      <c r="BQ1598" s="93"/>
      <c r="BR1598" s="93"/>
      <c r="BS1598" s="93"/>
      <c r="BT1598" s="93"/>
      <c r="BU1598" s="93"/>
      <c r="BV1598" s="93"/>
      <c r="BW1598" s="93"/>
      <c r="BX1598" s="93"/>
      <c r="BY1598" s="93"/>
    </row>
    <row r="1599" spans="1:77" s="97" customFormat="1" x14ac:dyDescent="0.2">
      <c r="A1599" s="157"/>
      <c r="X1599" s="93"/>
      <c r="Y1599" s="93"/>
      <c r="Z1599" s="93"/>
      <c r="AA1599" s="93"/>
      <c r="AB1599" s="93"/>
      <c r="AC1599" s="93"/>
      <c r="AD1599" s="93"/>
      <c r="AE1599" s="93"/>
      <c r="AF1599" s="93"/>
      <c r="AG1599" s="93"/>
      <c r="AH1599" s="93"/>
      <c r="AI1599" s="93"/>
      <c r="AJ1599" s="93"/>
      <c r="AK1599" s="93"/>
      <c r="AL1599" s="93"/>
      <c r="AM1599" s="93"/>
      <c r="AN1599" s="93"/>
      <c r="AO1599" s="93"/>
      <c r="AP1599" s="93"/>
      <c r="AQ1599" s="93"/>
      <c r="AR1599" s="93"/>
      <c r="AS1599" s="93"/>
      <c r="AT1599" s="93"/>
      <c r="AU1599" s="93"/>
      <c r="AV1599" s="93"/>
      <c r="AW1599" s="93"/>
      <c r="AX1599" s="93"/>
      <c r="AY1599" s="93"/>
      <c r="AZ1599" s="93"/>
      <c r="BA1599" s="93"/>
      <c r="BB1599" s="93"/>
      <c r="BC1599" s="93"/>
      <c r="BD1599" s="93"/>
      <c r="BE1599" s="93"/>
      <c r="BF1599" s="93"/>
      <c r="BG1599" s="93"/>
      <c r="BH1599" s="93"/>
      <c r="BI1599" s="93"/>
      <c r="BJ1599" s="93"/>
      <c r="BK1599" s="93"/>
      <c r="BL1599" s="93"/>
      <c r="BM1599" s="93"/>
      <c r="BN1599" s="93"/>
      <c r="BO1599" s="93"/>
      <c r="BP1599" s="93"/>
      <c r="BQ1599" s="93"/>
      <c r="BR1599" s="93"/>
      <c r="BS1599" s="93"/>
      <c r="BT1599" s="93"/>
      <c r="BU1599" s="93"/>
      <c r="BV1599" s="93"/>
      <c r="BW1599" s="93"/>
      <c r="BX1599" s="93"/>
      <c r="BY1599" s="93"/>
    </row>
    <row r="1600" spans="1:77" s="97" customFormat="1" x14ac:dyDescent="0.2">
      <c r="A1600" s="157"/>
      <c r="X1600" s="93"/>
      <c r="Y1600" s="93"/>
      <c r="Z1600" s="93"/>
      <c r="AA1600" s="93"/>
      <c r="AB1600" s="93"/>
      <c r="AC1600" s="93"/>
      <c r="AD1600" s="93"/>
      <c r="AE1600" s="93"/>
      <c r="AF1600" s="93"/>
      <c r="AG1600" s="93"/>
      <c r="AH1600" s="93"/>
      <c r="AI1600" s="93"/>
      <c r="AJ1600" s="93"/>
      <c r="AK1600" s="93"/>
      <c r="AL1600" s="93"/>
      <c r="AM1600" s="93"/>
      <c r="AN1600" s="93"/>
      <c r="AO1600" s="93"/>
      <c r="AP1600" s="93"/>
      <c r="AQ1600" s="93"/>
      <c r="AR1600" s="93"/>
      <c r="AS1600" s="93"/>
      <c r="AT1600" s="93"/>
      <c r="AU1600" s="93"/>
      <c r="AV1600" s="93"/>
      <c r="AW1600" s="93"/>
      <c r="AX1600" s="93"/>
      <c r="AY1600" s="93"/>
      <c r="AZ1600" s="93"/>
      <c r="BA1600" s="93"/>
      <c r="BB1600" s="93"/>
      <c r="BC1600" s="93"/>
      <c r="BD1600" s="93"/>
      <c r="BE1600" s="93"/>
      <c r="BF1600" s="93"/>
      <c r="BG1600" s="93"/>
      <c r="BH1600" s="93"/>
      <c r="BI1600" s="93"/>
      <c r="BJ1600" s="93"/>
      <c r="BK1600" s="93"/>
      <c r="BL1600" s="93"/>
      <c r="BM1600" s="93"/>
      <c r="BN1600" s="93"/>
      <c r="BO1600" s="93"/>
      <c r="BP1600" s="93"/>
      <c r="BQ1600" s="93"/>
      <c r="BR1600" s="93"/>
      <c r="BS1600" s="93"/>
      <c r="BT1600" s="93"/>
      <c r="BU1600" s="93"/>
      <c r="BV1600" s="93"/>
      <c r="BW1600" s="93"/>
      <c r="BX1600" s="93"/>
      <c r="BY1600" s="93"/>
    </row>
    <row r="1601" spans="1:77" s="97" customFormat="1" x14ac:dyDescent="0.2">
      <c r="A1601" s="157"/>
      <c r="X1601" s="93"/>
      <c r="Y1601" s="93"/>
      <c r="Z1601" s="93"/>
      <c r="AA1601" s="93"/>
      <c r="AB1601" s="93"/>
      <c r="AC1601" s="93"/>
      <c r="AD1601" s="93"/>
      <c r="AE1601" s="93"/>
      <c r="AF1601" s="93"/>
      <c r="AG1601" s="93"/>
      <c r="AH1601" s="93"/>
      <c r="AI1601" s="93"/>
      <c r="AJ1601" s="93"/>
      <c r="AK1601" s="93"/>
      <c r="AL1601" s="93"/>
      <c r="AM1601" s="93"/>
      <c r="AN1601" s="93"/>
      <c r="AO1601" s="93"/>
      <c r="AP1601" s="93"/>
      <c r="AQ1601" s="93"/>
      <c r="AR1601" s="93"/>
      <c r="AS1601" s="93"/>
      <c r="AT1601" s="93"/>
      <c r="AU1601" s="93"/>
      <c r="AV1601" s="93"/>
      <c r="AW1601" s="93"/>
      <c r="AX1601" s="93"/>
      <c r="AY1601" s="93"/>
      <c r="AZ1601" s="93"/>
      <c r="BA1601" s="93"/>
      <c r="BB1601" s="93"/>
      <c r="BC1601" s="93"/>
      <c r="BD1601" s="93"/>
      <c r="BE1601" s="93"/>
      <c r="BF1601" s="93"/>
      <c r="BG1601" s="93"/>
      <c r="BH1601" s="93"/>
      <c r="BI1601" s="93"/>
      <c r="BJ1601" s="93"/>
      <c r="BK1601" s="93"/>
      <c r="BL1601" s="93"/>
      <c r="BM1601" s="93"/>
      <c r="BN1601" s="93"/>
      <c r="BO1601" s="93"/>
      <c r="BP1601" s="93"/>
      <c r="BQ1601" s="93"/>
      <c r="BR1601" s="93"/>
      <c r="BS1601" s="93"/>
      <c r="BT1601" s="93"/>
      <c r="BU1601" s="93"/>
      <c r="BV1601" s="93"/>
      <c r="BW1601" s="93"/>
      <c r="BX1601" s="93"/>
      <c r="BY1601" s="93"/>
    </row>
    <row r="1602" spans="1:77" s="97" customFormat="1" x14ac:dyDescent="0.2">
      <c r="A1602" s="157"/>
      <c r="X1602" s="93"/>
      <c r="Y1602" s="93"/>
      <c r="Z1602" s="93"/>
      <c r="AA1602" s="93"/>
      <c r="AB1602" s="93"/>
      <c r="AC1602" s="93"/>
      <c r="AD1602" s="93"/>
      <c r="AE1602" s="93"/>
      <c r="AF1602" s="93"/>
      <c r="AG1602" s="93"/>
      <c r="AH1602" s="93"/>
      <c r="AI1602" s="93"/>
      <c r="AJ1602" s="93"/>
      <c r="AK1602" s="93"/>
      <c r="AL1602" s="93"/>
      <c r="AM1602" s="93"/>
      <c r="AN1602" s="93"/>
      <c r="AO1602" s="93"/>
      <c r="AP1602" s="93"/>
      <c r="AQ1602" s="93"/>
      <c r="AR1602" s="93"/>
      <c r="AS1602" s="93"/>
      <c r="AT1602" s="93"/>
      <c r="AU1602" s="93"/>
      <c r="AV1602" s="93"/>
      <c r="AW1602" s="93"/>
      <c r="AX1602" s="93"/>
      <c r="AY1602" s="93"/>
      <c r="AZ1602" s="93"/>
      <c r="BA1602" s="93"/>
      <c r="BB1602" s="93"/>
      <c r="BC1602" s="93"/>
      <c r="BD1602" s="93"/>
      <c r="BE1602" s="93"/>
      <c r="BF1602" s="93"/>
      <c r="BG1602" s="93"/>
      <c r="BH1602" s="93"/>
      <c r="BI1602" s="93"/>
      <c r="BJ1602" s="93"/>
      <c r="BK1602" s="93"/>
      <c r="BL1602" s="93"/>
      <c r="BM1602" s="93"/>
      <c r="BN1602" s="93"/>
      <c r="BO1602" s="93"/>
      <c r="BP1602" s="93"/>
      <c r="BQ1602" s="93"/>
      <c r="BR1602" s="93"/>
      <c r="BS1602" s="93"/>
      <c r="BT1602" s="93"/>
      <c r="BU1602" s="93"/>
      <c r="BV1602" s="93"/>
      <c r="BW1602" s="93"/>
      <c r="BX1602" s="93"/>
      <c r="BY1602" s="93"/>
    </row>
    <row r="1603" spans="1:77" s="97" customFormat="1" x14ac:dyDescent="0.2">
      <c r="A1603" s="157"/>
      <c r="X1603" s="93"/>
      <c r="Y1603" s="93"/>
      <c r="Z1603" s="93"/>
      <c r="AA1603" s="93"/>
      <c r="AB1603" s="93"/>
      <c r="AC1603" s="93"/>
      <c r="AD1603" s="93"/>
      <c r="AE1603" s="93"/>
      <c r="AF1603" s="93"/>
      <c r="AG1603" s="93"/>
      <c r="AH1603" s="93"/>
      <c r="AI1603" s="93"/>
      <c r="AJ1603" s="93"/>
      <c r="AK1603" s="93"/>
      <c r="AL1603" s="93"/>
      <c r="AM1603" s="93"/>
      <c r="AN1603" s="93"/>
      <c r="AO1603" s="93"/>
      <c r="AP1603" s="93"/>
      <c r="AQ1603" s="93"/>
      <c r="AR1603" s="93"/>
      <c r="AS1603" s="93"/>
      <c r="AT1603" s="93"/>
      <c r="AU1603" s="93"/>
      <c r="AV1603" s="93"/>
      <c r="AW1603" s="93"/>
      <c r="AX1603" s="93"/>
      <c r="AY1603" s="93"/>
      <c r="AZ1603" s="93"/>
      <c r="BA1603" s="93"/>
      <c r="BB1603" s="93"/>
      <c r="BC1603" s="93"/>
      <c r="BD1603" s="93"/>
      <c r="BE1603" s="93"/>
      <c r="BF1603" s="93"/>
      <c r="BG1603" s="93"/>
      <c r="BH1603" s="93"/>
      <c r="BI1603" s="93"/>
      <c r="BJ1603" s="93"/>
      <c r="BK1603" s="93"/>
      <c r="BL1603" s="93"/>
      <c r="BM1603" s="93"/>
      <c r="BN1603" s="93"/>
      <c r="BO1603" s="93"/>
      <c r="BP1603" s="93"/>
      <c r="BQ1603" s="93"/>
      <c r="BR1603" s="93"/>
      <c r="BS1603" s="93"/>
      <c r="BT1603" s="93"/>
      <c r="BU1603" s="93"/>
      <c r="BV1603" s="93"/>
      <c r="BW1603" s="93"/>
      <c r="BX1603" s="93"/>
      <c r="BY1603" s="93"/>
    </row>
    <row r="1604" spans="1:77" s="97" customFormat="1" x14ac:dyDescent="0.2">
      <c r="A1604" s="157"/>
      <c r="X1604" s="93"/>
      <c r="Y1604" s="93"/>
      <c r="Z1604" s="93"/>
      <c r="AA1604" s="93"/>
      <c r="AB1604" s="93"/>
      <c r="AC1604" s="93"/>
      <c r="AD1604" s="93"/>
      <c r="AE1604" s="93"/>
      <c r="AF1604" s="93"/>
      <c r="AG1604" s="93"/>
      <c r="AH1604" s="93"/>
      <c r="AI1604" s="93"/>
      <c r="AJ1604" s="93"/>
      <c r="AK1604" s="93"/>
      <c r="AL1604" s="93"/>
      <c r="AM1604" s="93"/>
      <c r="AN1604" s="93"/>
      <c r="AO1604" s="93"/>
      <c r="AP1604" s="93"/>
      <c r="AQ1604" s="93"/>
      <c r="AR1604" s="93"/>
      <c r="AS1604" s="93"/>
      <c r="AT1604" s="93"/>
      <c r="AU1604" s="93"/>
      <c r="AV1604" s="93"/>
      <c r="AW1604" s="93"/>
      <c r="AX1604" s="93"/>
      <c r="AY1604" s="93"/>
      <c r="AZ1604" s="93"/>
      <c r="BA1604" s="93"/>
      <c r="BB1604" s="93"/>
      <c r="BC1604" s="93"/>
      <c r="BD1604" s="93"/>
      <c r="BE1604" s="93"/>
      <c r="BF1604" s="93"/>
      <c r="BG1604" s="93"/>
      <c r="BH1604" s="93"/>
      <c r="BI1604" s="93"/>
      <c r="BJ1604" s="93"/>
      <c r="BK1604" s="93"/>
      <c r="BL1604" s="93"/>
      <c r="BM1604" s="93"/>
      <c r="BN1604" s="93"/>
      <c r="BO1604" s="93"/>
      <c r="BP1604" s="93"/>
      <c r="BQ1604" s="93"/>
      <c r="BR1604" s="93"/>
      <c r="BS1604" s="93"/>
      <c r="BT1604" s="93"/>
      <c r="BU1604" s="93"/>
      <c r="BV1604" s="93"/>
      <c r="BW1604" s="93"/>
      <c r="BX1604" s="93"/>
      <c r="BY1604" s="93"/>
    </row>
    <row r="1605" spans="1:77" s="97" customFormat="1" x14ac:dyDescent="0.2">
      <c r="A1605" s="157"/>
      <c r="X1605" s="93"/>
      <c r="Y1605" s="93"/>
      <c r="Z1605" s="93"/>
      <c r="AA1605" s="93"/>
      <c r="AB1605" s="93"/>
      <c r="AC1605" s="93"/>
      <c r="AD1605" s="93"/>
      <c r="AE1605" s="93"/>
      <c r="AF1605" s="93"/>
      <c r="AG1605" s="93"/>
      <c r="AH1605" s="93"/>
      <c r="AI1605" s="93"/>
      <c r="AJ1605" s="93"/>
      <c r="AK1605" s="93"/>
      <c r="AL1605" s="93"/>
      <c r="AM1605" s="93"/>
      <c r="AN1605" s="93"/>
      <c r="AO1605" s="93"/>
      <c r="AP1605" s="93"/>
      <c r="AQ1605" s="93"/>
      <c r="AR1605" s="93"/>
      <c r="AS1605" s="93"/>
      <c r="AT1605" s="93"/>
      <c r="AU1605" s="93"/>
      <c r="AV1605" s="93"/>
      <c r="AW1605" s="93"/>
      <c r="AX1605" s="93"/>
      <c r="AY1605" s="93"/>
      <c r="AZ1605" s="93"/>
      <c r="BA1605" s="93"/>
      <c r="BB1605" s="93"/>
      <c r="BC1605" s="93"/>
      <c r="BD1605" s="93"/>
      <c r="BE1605" s="93"/>
      <c r="BF1605" s="93"/>
      <c r="BG1605" s="93"/>
      <c r="BH1605" s="93"/>
      <c r="BI1605" s="93"/>
      <c r="BJ1605" s="93"/>
      <c r="BK1605" s="93"/>
      <c r="BL1605" s="93"/>
      <c r="BM1605" s="93"/>
      <c r="BN1605" s="93"/>
      <c r="BO1605" s="93"/>
      <c r="BP1605" s="93"/>
      <c r="BQ1605" s="93"/>
      <c r="BR1605" s="93"/>
      <c r="BS1605" s="93"/>
      <c r="BT1605" s="93"/>
      <c r="BU1605" s="93"/>
      <c r="BV1605" s="93"/>
      <c r="BW1605" s="93"/>
      <c r="BX1605" s="93"/>
      <c r="BY1605" s="93"/>
    </row>
    <row r="1606" spans="1:77" s="97" customFormat="1" x14ac:dyDescent="0.2">
      <c r="A1606" s="157"/>
      <c r="X1606" s="93"/>
      <c r="Y1606" s="93"/>
      <c r="Z1606" s="93"/>
      <c r="AA1606" s="93"/>
      <c r="AB1606" s="93"/>
      <c r="AC1606" s="93"/>
      <c r="AD1606" s="93"/>
      <c r="AE1606" s="93"/>
      <c r="AF1606" s="93"/>
      <c r="AG1606" s="93"/>
      <c r="AH1606" s="93"/>
      <c r="AI1606" s="93"/>
      <c r="AJ1606" s="93"/>
      <c r="AK1606" s="93"/>
      <c r="AL1606" s="93"/>
      <c r="AM1606" s="93"/>
      <c r="AN1606" s="93"/>
      <c r="AO1606" s="93"/>
      <c r="AP1606" s="93"/>
      <c r="AQ1606" s="93"/>
      <c r="AR1606" s="93"/>
      <c r="AS1606" s="93"/>
      <c r="AT1606" s="93"/>
      <c r="AU1606" s="93"/>
      <c r="AV1606" s="93"/>
      <c r="AW1606" s="93"/>
      <c r="AX1606" s="93"/>
      <c r="AY1606" s="93"/>
      <c r="AZ1606" s="93"/>
      <c r="BA1606" s="93"/>
      <c r="BB1606" s="93"/>
      <c r="BC1606" s="93"/>
      <c r="BD1606" s="93"/>
      <c r="BE1606" s="93"/>
      <c r="BF1606" s="93"/>
      <c r="BG1606" s="93"/>
      <c r="BH1606" s="93"/>
      <c r="BI1606" s="93"/>
      <c r="BJ1606" s="93"/>
      <c r="BK1606" s="93"/>
      <c r="BL1606" s="93"/>
      <c r="BM1606" s="93"/>
      <c r="BN1606" s="93"/>
      <c r="BO1606" s="93"/>
      <c r="BP1606" s="93"/>
      <c r="BQ1606" s="93"/>
      <c r="BR1606" s="93"/>
      <c r="BS1606" s="93"/>
      <c r="BT1606" s="93"/>
      <c r="BU1606" s="93"/>
      <c r="BV1606" s="93"/>
      <c r="BW1606" s="93"/>
      <c r="BX1606" s="93"/>
      <c r="BY1606" s="93"/>
    </row>
    <row r="1607" spans="1:77" s="97" customFormat="1" x14ac:dyDescent="0.2">
      <c r="A1607" s="157"/>
      <c r="X1607" s="93"/>
      <c r="Y1607" s="93"/>
      <c r="Z1607" s="93"/>
      <c r="AA1607" s="93"/>
      <c r="AB1607" s="93"/>
      <c r="AC1607" s="93"/>
      <c r="AD1607" s="93"/>
      <c r="AE1607" s="93"/>
      <c r="AF1607" s="93"/>
      <c r="AG1607" s="93"/>
      <c r="AH1607" s="93"/>
      <c r="AI1607" s="93"/>
      <c r="AJ1607" s="93"/>
      <c r="AK1607" s="93"/>
      <c r="AL1607" s="93"/>
      <c r="AM1607" s="93"/>
      <c r="AN1607" s="93"/>
      <c r="AO1607" s="93"/>
      <c r="AP1607" s="93"/>
      <c r="AQ1607" s="93"/>
      <c r="AR1607" s="93"/>
      <c r="AS1607" s="93"/>
      <c r="AT1607" s="93"/>
      <c r="AU1607" s="93"/>
      <c r="AV1607" s="93"/>
      <c r="AW1607" s="93"/>
      <c r="AX1607" s="93"/>
      <c r="AY1607" s="93"/>
      <c r="AZ1607" s="93"/>
      <c r="BA1607" s="93"/>
      <c r="BB1607" s="93"/>
      <c r="BC1607" s="93"/>
      <c r="BD1607" s="93"/>
      <c r="BE1607" s="93"/>
      <c r="BF1607" s="93"/>
      <c r="BG1607" s="93"/>
      <c r="BH1607" s="93"/>
      <c r="BI1607" s="93"/>
      <c r="BJ1607" s="93"/>
      <c r="BK1607" s="93"/>
      <c r="BL1607" s="93"/>
      <c r="BM1607" s="93"/>
      <c r="BN1607" s="93"/>
      <c r="BO1607" s="93"/>
      <c r="BP1607" s="93"/>
      <c r="BQ1607" s="93"/>
      <c r="BR1607" s="93"/>
      <c r="BS1607" s="93"/>
      <c r="BT1607" s="93"/>
      <c r="BU1607" s="93"/>
      <c r="BV1607" s="93"/>
      <c r="BW1607" s="93"/>
      <c r="BX1607" s="93"/>
      <c r="BY1607" s="93"/>
    </row>
    <row r="1608" spans="1:77" s="97" customFormat="1" x14ac:dyDescent="0.2">
      <c r="A1608" s="157"/>
      <c r="X1608" s="93"/>
      <c r="Y1608" s="93"/>
      <c r="Z1608" s="93"/>
      <c r="AA1608" s="93"/>
      <c r="AB1608" s="93"/>
      <c r="AC1608" s="93"/>
      <c r="AD1608" s="93"/>
      <c r="AE1608" s="93"/>
      <c r="AF1608" s="93"/>
      <c r="AG1608" s="93"/>
      <c r="AH1608" s="93"/>
      <c r="AI1608" s="93"/>
      <c r="AJ1608" s="93"/>
      <c r="AK1608" s="93"/>
      <c r="AL1608" s="93"/>
      <c r="AM1608" s="93"/>
      <c r="AN1608" s="93"/>
      <c r="AO1608" s="93"/>
      <c r="AP1608" s="93"/>
      <c r="AQ1608" s="93"/>
      <c r="AR1608" s="93"/>
      <c r="AS1608" s="93"/>
      <c r="AT1608" s="93"/>
      <c r="AU1608" s="93"/>
      <c r="AV1608" s="93"/>
      <c r="AW1608" s="93"/>
      <c r="AX1608" s="93"/>
      <c r="AY1608" s="93"/>
      <c r="AZ1608" s="93"/>
      <c r="BA1608" s="93"/>
      <c r="BB1608" s="93"/>
      <c r="BC1608" s="93"/>
      <c r="BD1608" s="93"/>
      <c r="BE1608" s="93"/>
      <c r="BF1608" s="93"/>
      <c r="BG1608" s="93"/>
      <c r="BH1608" s="93"/>
      <c r="BI1608" s="93"/>
      <c r="BJ1608" s="93"/>
      <c r="BK1608" s="93"/>
      <c r="BL1608" s="93"/>
      <c r="BM1608" s="93"/>
      <c r="BN1608" s="93"/>
      <c r="BO1608" s="93"/>
      <c r="BP1608" s="93"/>
      <c r="BQ1608" s="93"/>
      <c r="BR1608" s="93"/>
      <c r="BS1608" s="93"/>
      <c r="BT1608" s="93"/>
      <c r="BU1608" s="93"/>
      <c r="BV1608" s="93"/>
      <c r="BW1608" s="93"/>
      <c r="BX1608" s="93"/>
      <c r="BY1608" s="93"/>
    </row>
    <row r="1609" spans="1:77" s="97" customFormat="1" x14ac:dyDescent="0.2">
      <c r="A1609" s="157"/>
      <c r="X1609" s="93"/>
      <c r="Y1609" s="93"/>
      <c r="Z1609" s="93"/>
      <c r="AA1609" s="93"/>
      <c r="AB1609" s="93"/>
      <c r="AC1609" s="93"/>
      <c r="AD1609" s="93"/>
      <c r="AE1609" s="93"/>
      <c r="AF1609" s="93"/>
      <c r="AG1609" s="93"/>
      <c r="AH1609" s="93"/>
      <c r="AI1609" s="93"/>
      <c r="AJ1609" s="93"/>
      <c r="AK1609" s="93"/>
      <c r="AL1609" s="93"/>
      <c r="AM1609" s="93"/>
      <c r="AN1609" s="93"/>
      <c r="AO1609" s="93"/>
      <c r="AP1609" s="93"/>
      <c r="AQ1609" s="93"/>
      <c r="AR1609" s="93"/>
      <c r="AS1609" s="93"/>
      <c r="AT1609" s="93"/>
      <c r="AU1609" s="93"/>
      <c r="AV1609" s="93"/>
      <c r="AW1609" s="93"/>
      <c r="AX1609" s="93"/>
      <c r="AY1609" s="93"/>
      <c r="AZ1609" s="93"/>
      <c r="BA1609" s="93"/>
      <c r="BB1609" s="93"/>
      <c r="BC1609" s="93"/>
      <c r="BD1609" s="93"/>
      <c r="BE1609" s="93"/>
      <c r="BF1609" s="93"/>
      <c r="BG1609" s="93"/>
      <c r="BH1609" s="93"/>
      <c r="BI1609" s="93"/>
      <c r="BJ1609" s="93"/>
      <c r="BK1609" s="93"/>
      <c r="BL1609" s="93"/>
      <c r="BM1609" s="93"/>
      <c r="BN1609" s="93"/>
      <c r="BO1609" s="93"/>
      <c r="BP1609" s="93"/>
      <c r="BQ1609" s="93"/>
      <c r="BR1609" s="93"/>
      <c r="BS1609" s="93"/>
      <c r="BT1609" s="93"/>
      <c r="BU1609" s="93"/>
      <c r="BV1609" s="93"/>
      <c r="BW1609" s="93"/>
      <c r="BX1609" s="93"/>
      <c r="BY1609" s="93"/>
    </row>
    <row r="1610" spans="1:77" s="97" customFormat="1" x14ac:dyDescent="0.2">
      <c r="A1610" s="157"/>
      <c r="X1610" s="93"/>
      <c r="Y1610" s="93"/>
      <c r="Z1610" s="93"/>
      <c r="AA1610" s="93"/>
      <c r="AB1610" s="93"/>
      <c r="AC1610" s="93"/>
      <c r="AD1610" s="93"/>
      <c r="AE1610" s="93"/>
      <c r="AF1610" s="93"/>
      <c r="AG1610" s="93"/>
      <c r="AH1610" s="93"/>
      <c r="AI1610" s="93"/>
      <c r="AJ1610" s="93"/>
      <c r="AK1610" s="93"/>
      <c r="AL1610" s="93"/>
      <c r="AM1610" s="93"/>
      <c r="AN1610" s="93"/>
      <c r="AO1610" s="93"/>
      <c r="AP1610" s="93"/>
      <c r="AQ1610" s="93"/>
      <c r="AR1610" s="93"/>
      <c r="AS1610" s="93"/>
      <c r="AT1610" s="93"/>
      <c r="AU1610" s="93"/>
      <c r="AV1610" s="93"/>
      <c r="AW1610" s="93"/>
      <c r="AX1610" s="93"/>
      <c r="AY1610" s="93"/>
      <c r="AZ1610" s="93"/>
      <c r="BA1610" s="93"/>
      <c r="BB1610" s="93"/>
      <c r="BC1610" s="93"/>
      <c r="BD1610" s="93"/>
      <c r="BE1610" s="93"/>
      <c r="BF1610" s="93"/>
      <c r="BG1610" s="93"/>
      <c r="BH1610" s="93"/>
      <c r="BI1610" s="93"/>
      <c r="BJ1610" s="93"/>
      <c r="BK1610" s="93"/>
      <c r="BL1610" s="93"/>
      <c r="BM1610" s="93"/>
      <c r="BN1610" s="93"/>
      <c r="BO1610" s="93"/>
      <c r="BP1610" s="93"/>
      <c r="BQ1610" s="93"/>
      <c r="BR1610" s="93"/>
      <c r="BS1610" s="93"/>
      <c r="BT1610" s="93"/>
      <c r="BU1610" s="93"/>
      <c r="BV1610" s="93"/>
      <c r="BW1610" s="93"/>
      <c r="BX1610" s="93"/>
      <c r="BY1610" s="93"/>
    </row>
    <row r="1611" spans="1:77" s="97" customFormat="1" x14ac:dyDescent="0.2">
      <c r="A1611" s="157"/>
      <c r="X1611" s="93"/>
      <c r="Y1611" s="93"/>
      <c r="Z1611" s="93"/>
      <c r="AA1611" s="93"/>
      <c r="AB1611" s="93"/>
      <c r="AC1611" s="93"/>
      <c r="AD1611" s="93"/>
      <c r="AE1611" s="93"/>
      <c r="AF1611" s="93"/>
      <c r="AG1611" s="93"/>
      <c r="AH1611" s="93"/>
      <c r="AI1611" s="93"/>
      <c r="AJ1611" s="93"/>
      <c r="AK1611" s="93"/>
      <c r="AL1611" s="93"/>
      <c r="AM1611" s="93"/>
      <c r="AN1611" s="93"/>
      <c r="AO1611" s="93"/>
      <c r="AP1611" s="93"/>
      <c r="AQ1611" s="93"/>
      <c r="AR1611" s="93"/>
      <c r="AS1611" s="93"/>
      <c r="AT1611" s="93"/>
      <c r="AU1611" s="93"/>
      <c r="AV1611" s="93"/>
      <c r="AW1611" s="93"/>
      <c r="AX1611" s="93"/>
      <c r="AY1611" s="93"/>
      <c r="AZ1611" s="93"/>
      <c r="BA1611" s="93"/>
      <c r="BB1611" s="93"/>
      <c r="BC1611" s="93"/>
      <c r="BD1611" s="93"/>
      <c r="BE1611" s="93"/>
      <c r="BF1611" s="93"/>
      <c r="BG1611" s="93"/>
      <c r="BH1611" s="93"/>
      <c r="BI1611" s="93"/>
      <c r="BJ1611" s="93"/>
      <c r="BK1611" s="93"/>
      <c r="BL1611" s="93"/>
      <c r="BM1611" s="93"/>
      <c r="BN1611" s="93"/>
      <c r="BO1611" s="93"/>
      <c r="BP1611" s="93"/>
      <c r="BQ1611" s="93"/>
      <c r="BR1611" s="93"/>
      <c r="BS1611" s="93"/>
      <c r="BT1611" s="93"/>
      <c r="BU1611" s="93"/>
      <c r="BV1611" s="93"/>
      <c r="BW1611" s="93"/>
      <c r="BX1611" s="93"/>
      <c r="BY1611" s="93"/>
    </row>
    <row r="1612" spans="1:77" s="97" customFormat="1" x14ac:dyDescent="0.2">
      <c r="A1612" s="157"/>
      <c r="X1612" s="93"/>
      <c r="Y1612" s="93"/>
      <c r="Z1612" s="93"/>
      <c r="AA1612" s="93"/>
      <c r="AB1612" s="93"/>
      <c r="AC1612" s="93"/>
      <c r="AD1612" s="93"/>
      <c r="AE1612" s="93"/>
      <c r="AF1612" s="93"/>
      <c r="AG1612" s="93"/>
      <c r="AH1612" s="93"/>
      <c r="AI1612" s="93"/>
      <c r="AJ1612" s="93"/>
      <c r="AK1612" s="93"/>
      <c r="AL1612" s="93"/>
      <c r="AM1612" s="93"/>
      <c r="AN1612" s="93"/>
      <c r="AO1612" s="93"/>
      <c r="AP1612" s="93"/>
      <c r="AQ1612" s="93"/>
      <c r="AR1612" s="93"/>
      <c r="AS1612" s="93"/>
      <c r="AT1612" s="93"/>
      <c r="AU1612" s="93"/>
      <c r="AV1612" s="93"/>
      <c r="AW1612" s="93"/>
      <c r="AX1612" s="93"/>
      <c r="AY1612" s="93"/>
      <c r="AZ1612" s="93"/>
      <c r="BA1612" s="93"/>
      <c r="BB1612" s="93"/>
      <c r="BC1612" s="93"/>
      <c r="BD1612" s="93"/>
      <c r="BE1612" s="93"/>
      <c r="BF1612" s="93"/>
      <c r="BG1612" s="93"/>
      <c r="BH1612" s="93"/>
      <c r="BI1612" s="93"/>
      <c r="BJ1612" s="93"/>
      <c r="BK1612" s="93"/>
      <c r="BL1612" s="93"/>
      <c r="BM1612" s="93"/>
      <c r="BN1612" s="93"/>
      <c r="BO1612" s="93"/>
      <c r="BP1612" s="93"/>
      <c r="BQ1612" s="93"/>
      <c r="BR1612" s="93"/>
      <c r="BS1612" s="93"/>
      <c r="BT1612" s="93"/>
      <c r="BU1612" s="93"/>
      <c r="BV1612" s="93"/>
      <c r="BW1612" s="93"/>
      <c r="BX1612" s="93"/>
      <c r="BY1612" s="93"/>
    </row>
    <row r="1613" spans="1:77" s="97" customFormat="1" x14ac:dyDescent="0.2">
      <c r="A1613" s="157"/>
      <c r="X1613" s="93"/>
      <c r="Y1613" s="93"/>
      <c r="Z1613" s="93"/>
      <c r="AA1613" s="93"/>
      <c r="AB1613" s="93"/>
      <c r="AC1613" s="93"/>
      <c r="AD1613" s="93"/>
      <c r="AE1613" s="93"/>
      <c r="AF1613" s="93"/>
      <c r="AG1613" s="93"/>
      <c r="AH1613" s="93"/>
      <c r="AI1613" s="93"/>
      <c r="AJ1613" s="93"/>
      <c r="AK1613" s="93"/>
      <c r="AL1613" s="93"/>
      <c r="AM1613" s="93"/>
      <c r="AN1613" s="93"/>
      <c r="AO1613" s="93"/>
      <c r="AP1613" s="93"/>
      <c r="AQ1613" s="93"/>
      <c r="AR1613" s="93"/>
      <c r="AS1613" s="93"/>
      <c r="AT1613" s="93"/>
      <c r="AU1613" s="93"/>
      <c r="AV1613" s="93"/>
      <c r="AW1613" s="93"/>
      <c r="AX1613" s="93"/>
      <c r="AY1613" s="93"/>
      <c r="AZ1613" s="93"/>
      <c r="BA1613" s="93"/>
      <c r="BB1613" s="93"/>
      <c r="BC1613" s="93"/>
      <c r="BD1613" s="93"/>
      <c r="BE1613" s="93"/>
      <c r="BF1613" s="93"/>
      <c r="BG1613" s="93"/>
      <c r="BH1613" s="93"/>
      <c r="BI1613" s="93"/>
      <c r="BJ1613" s="93"/>
      <c r="BK1613" s="93"/>
      <c r="BL1613" s="93"/>
      <c r="BM1613" s="93"/>
      <c r="BN1613" s="93"/>
      <c r="BO1613" s="93"/>
      <c r="BP1613" s="93"/>
      <c r="BQ1613" s="93"/>
      <c r="BR1613" s="93"/>
      <c r="BS1613" s="93"/>
      <c r="BT1613" s="93"/>
      <c r="BU1613" s="93"/>
      <c r="BV1613" s="93"/>
      <c r="BW1613" s="93"/>
      <c r="BX1613" s="93"/>
      <c r="BY1613" s="93"/>
    </row>
    <row r="1614" spans="1:77" s="97" customFormat="1" x14ac:dyDescent="0.2">
      <c r="A1614" s="157"/>
      <c r="X1614" s="93"/>
      <c r="Y1614" s="93"/>
      <c r="Z1614" s="93"/>
      <c r="AA1614" s="93"/>
      <c r="AB1614" s="93"/>
      <c r="AC1614" s="93"/>
      <c r="AD1614" s="93"/>
      <c r="AE1614" s="93"/>
      <c r="AF1614" s="93"/>
      <c r="AG1614" s="93"/>
      <c r="AH1614" s="93"/>
      <c r="AI1614" s="93"/>
      <c r="AJ1614" s="93"/>
      <c r="AK1614" s="93"/>
      <c r="AL1614" s="93"/>
      <c r="AM1614" s="93"/>
      <c r="AN1614" s="93"/>
      <c r="AO1614" s="93"/>
      <c r="AP1614" s="93"/>
      <c r="AQ1614" s="93"/>
      <c r="AR1614" s="93"/>
      <c r="AS1614" s="93"/>
      <c r="AT1614" s="93"/>
      <c r="AU1614" s="93"/>
      <c r="AV1614" s="93"/>
      <c r="AW1614" s="93"/>
      <c r="AX1614" s="93"/>
      <c r="AY1614" s="93"/>
      <c r="AZ1614" s="93"/>
      <c r="BA1614" s="93"/>
      <c r="BB1614" s="93"/>
      <c r="BC1614" s="93"/>
      <c r="BD1614" s="93"/>
      <c r="BE1614" s="93"/>
      <c r="BF1614" s="93"/>
      <c r="BG1614" s="93"/>
      <c r="BH1614" s="93"/>
      <c r="BI1614" s="93"/>
      <c r="BJ1614" s="93"/>
      <c r="BK1614" s="93"/>
      <c r="BL1614" s="93"/>
      <c r="BM1614" s="93"/>
      <c r="BN1614" s="93"/>
      <c r="BO1614" s="93"/>
      <c r="BP1614" s="93"/>
      <c r="BQ1614" s="93"/>
      <c r="BR1614" s="93"/>
      <c r="BS1614" s="93"/>
      <c r="BT1614" s="93"/>
      <c r="BU1614" s="93"/>
      <c r="BV1614" s="93"/>
      <c r="BW1614" s="93"/>
      <c r="BX1614" s="93"/>
      <c r="BY1614" s="93"/>
    </row>
    <row r="1615" spans="1:77" s="97" customFormat="1" x14ac:dyDescent="0.2">
      <c r="A1615" s="157"/>
      <c r="X1615" s="93"/>
      <c r="Y1615" s="93"/>
      <c r="Z1615" s="93"/>
      <c r="AA1615" s="93"/>
      <c r="AB1615" s="93"/>
      <c r="AC1615" s="93"/>
      <c r="AD1615" s="93"/>
      <c r="AE1615" s="93"/>
      <c r="AF1615" s="93"/>
      <c r="AG1615" s="93"/>
      <c r="AH1615" s="93"/>
      <c r="AI1615" s="93"/>
      <c r="AJ1615" s="93"/>
      <c r="AK1615" s="93"/>
      <c r="AL1615" s="93"/>
      <c r="AM1615" s="93"/>
      <c r="AN1615" s="93"/>
      <c r="AO1615" s="93"/>
      <c r="AP1615" s="93"/>
      <c r="AQ1615" s="93"/>
      <c r="AR1615" s="93"/>
      <c r="AS1615" s="93"/>
      <c r="AT1615" s="93"/>
      <c r="AU1615" s="93"/>
      <c r="AV1615" s="93"/>
      <c r="AW1615" s="93"/>
      <c r="AX1615" s="93"/>
      <c r="AY1615" s="93"/>
      <c r="AZ1615" s="93"/>
      <c r="BA1615" s="93"/>
      <c r="BB1615" s="93"/>
      <c r="BC1615" s="93"/>
      <c r="BD1615" s="93"/>
      <c r="BE1615" s="93"/>
      <c r="BF1615" s="93"/>
      <c r="BG1615" s="93"/>
      <c r="BH1615" s="93"/>
      <c r="BI1615" s="93"/>
      <c r="BJ1615" s="93"/>
      <c r="BK1615" s="93"/>
      <c r="BL1615" s="93"/>
      <c r="BM1615" s="93"/>
      <c r="BN1615" s="93"/>
      <c r="BO1615" s="93"/>
      <c r="BP1615" s="93"/>
      <c r="BQ1615" s="93"/>
      <c r="BR1615" s="93"/>
      <c r="BS1615" s="93"/>
      <c r="BT1615" s="93"/>
      <c r="BU1615" s="93"/>
      <c r="BV1615" s="93"/>
      <c r="BW1615" s="93"/>
      <c r="BX1615" s="93"/>
      <c r="BY1615" s="93"/>
    </row>
    <row r="1616" spans="1:77" s="97" customFormat="1" x14ac:dyDescent="0.2">
      <c r="A1616" s="157"/>
      <c r="X1616" s="93"/>
      <c r="Y1616" s="93"/>
      <c r="Z1616" s="93"/>
      <c r="AA1616" s="93"/>
      <c r="AB1616" s="93"/>
      <c r="AC1616" s="93"/>
      <c r="AD1616" s="93"/>
      <c r="AE1616" s="93"/>
      <c r="AF1616" s="93"/>
      <c r="AG1616" s="93"/>
      <c r="AH1616" s="93"/>
      <c r="AI1616" s="93"/>
      <c r="AJ1616" s="93"/>
      <c r="AK1616" s="93"/>
      <c r="AL1616" s="93"/>
      <c r="AM1616" s="93"/>
      <c r="AN1616" s="93"/>
      <c r="AO1616" s="93"/>
      <c r="AP1616" s="93"/>
      <c r="AQ1616" s="93"/>
      <c r="AR1616" s="93"/>
      <c r="AS1616" s="93"/>
      <c r="AT1616" s="93"/>
      <c r="AU1616" s="93"/>
      <c r="AV1616" s="93"/>
      <c r="AW1616" s="93"/>
      <c r="AX1616" s="93"/>
      <c r="AY1616" s="93"/>
      <c r="AZ1616" s="93"/>
      <c r="BA1616" s="93"/>
      <c r="BB1616" s="93"/>
      <c r="BC1616" s="93"/>
      <c r="BD1616" s="93"/>
      <c r="BE1616" s="93"/>
      <c r="BF1616" s="93"/>
      <c r="BG1616" s="93"/>
      <c r="BH1616" s="93"/>
      <c r="BI1616" s="93"/>
      <c r="BJ1616" s="93"/>
      <c r="BK1616" s="93"/>
      <c r="BL1616" s="93"/>
      <c r="BM1616" s="93"/>
      <c r="BN1616" s="93"/>
      <c r="BO1616" s="93"/>
      <c r="BP1616" s="93"/>
      <c r="BQ1616" s="93"/>
      <c r="BR1616" s="93"/>
      <c r="BS1616" s="93"/>
      <c r="BT1616" s="93"/>
      <c r="BU1616" s="93"/>
      <c r="BV1616" s="93"/>
      <c r="BW1616" s="93"/>
      <c r="BX1616" s="93"/>
      <c r="BY1616" s="93"/>
    </row>
    <row r="1617" spans="1:77" s="97" customFormat="1" x14ac:dyDescent="0.2">
      <c r="A1617" s="157"/>
      <c r="X1617" s="93"/>
      <c r="Y1617" s="93"/>
      <c r="Z1617" s="93"/>
      <c r="AA1617" s="93"/>
      <c r="AB1617" s="93"/>
      <c r="AC1617" s="93"/>
      <c r="AD1617" s="93"/>
      <c r="AE1617" s="93"/>
      <c r="AF1617" s="93"/>
      <c r="AG1617" s="93"/>
      <c r="AH1617" s="93"/>
      <c r="AI1617" s="93"/>
      <c r="AJ1617" s="93"/>
      <c r="AK1617" s="93"/>
      <c r="AL1617" s="93"/>
      <c r="AM1617" s="93"/>
      <c r="AN1617" s="93"/>
      <c r="AO1617" s="93"/>
      <c r="AP1617" s="93"/>
      <c r="AQ1617" s="93"/>
      <c r="AR1617" s="93"/>
      <c r="AS1617" s="93"/>
      <c r="AT1617" s="93"/>
      <c r="AU1617" s="93"/>
      <c r="AV1617" s="93"/>
      <c r="AW1617" s="93"/>
      <c r="AX1617" s="93"/>
      <c r="AY1617" s="93"/>
      <c r="AZ1617" s="93"/>
      <c r="BA1617" s="93"/>
      <c r="BB1617" s="93"/>
      <c r="BC1617" s="93"/>
      <c r="BD1617" s="93"/>
      <c r="BE1617" s="93"/>
      <c r="BF1617" s="93"/>
      <c r="BG1617" s="93"/>
      <c r="BH1617" s="93"/>
      <c r="BI1617" s="93"/>
      <c r="BJ1617" s="93"/>
      <c r="BK1617" s="93"/>
      <c r="BL1617" s="93"/>
      <c r="BM1617" s="93"/>
      <c r="BN1617" s="93"/>
      <c r="BO1617" s="93"/>
      <c r="BP1617" s="93"/>
      <c r="BQ1617" s="93"/>
      <c r="BR1617" s="93"/>
      <c r="BS1617" s="93"/>
      <c r="BT1617" s="93"/>
      <c r="BU1617" s="93"/>
      <c r="BV1617" s="93"/>
      <c r="BW1617" s="93"/>
      <c r="BX1617" s="93"/>
      <c r="BY1617" s="93"/>
    </row>
    <row r="1618" spans="1:77" s="97" customFormat="1" x14ac:dyDescent="0.2">
      <c r="A1618" s="157"/>
      <c r="X1618" s="93"/>
      <c r="Y1618" s="93"/>
      <c r="Z1618" s="93"/>
      <c r="AA1618" s="93"/>
      <c r="AB1618" s="93"/>
      <c r="AC1618" s="93"/>
      <c r="AD1618" s="93"/>
      <c r="AE1618" s="93"/>
      <c r="AF1618" s="93"/>
      <c r="AG1618" s="93"/>
      <c r="AH1618" s="93"/>
      <c r="AI1618" s="93"/>
      <c r="AJ1618" s="93"/>
      <c r="AK1618" s="93"/>
      <c r="AL1618" s="93"/>
      <c r="AM1618" s="93"/>
      <c r="AN1618" s="93"/>
      <c r="AO1618" s="93"/>
      <c r="AP1618" s="93"/>
      <c r="AQ1618" s="93"/>
      <c r="AR1618" s="93"/>
      <c r="AS1618" s="93"/>
      <c r="AT1618" s="93"/>
      <c r="AU1618" s="93"/>
      <c r="AV1618" s="93"/>
      <c r="AW1618" s="93"/>
      <c r="AX1618" s="93"/>
      <c r="AY1618" s="93"/>
      <c r="AZ1618" s="93"/>
      <c r="BA1618" s="93"/>
      <c r="BB1618" s="93"/>
      <c r="BC1618" s="93"/>
      <c r="BD1618" s="93"/>
      <c r="BE1618" s="93"/>
      <c r="BF1618" s="93"/>
      <c r="BG1618" s="93"/>
      <c r="BH1618" s="93"/>
      <c r="BI1618" s="93"/>
      <c r="BJ1618" s="93"/>
      <c r="BK1618" s="93"/>
      <c r="BL1618" s="93"/>
      <c r="BM1618" s="93"/>
      <c r="BN1618" s="93"/>
      <c r="BO1618" s="93"/>
      <c r="BP1618" s="93"/>
      <c r="BQ1618" s="93"/>
      <c r="BR1618" s="93"/>
      <c r="BS1618" s="93"/>
      <c r="BT1618" s="93"/>
      <c r="BU1618" s="93"/>
      <c r="BV1618" s="93"/>
      <c r="BW1618" s="93"/>
      <c r="BX1618" s="93"/>
      <c r="BY1618" s="93"/>
    </row>
    <row r="1619" spans="1:77" s="97" customFormat="1" x14ac:dyDescent="0.2">
      <c r="A1619" s="157"/>
      <c r="X1619" s="93"/>
      <c r="Y1619" s="93"/>
      <c r="Z1619" s="93"/>
      <c r="AA1619" s="93"/>
      <c r="AB1619" s="93"/>
      <c r="AC1619" s="93"/>
      <c r="AD1619" s="93"/>
      <c r="AE1619" s="93"/>
      <c r="AF1619" s="93"/>
      <c r="AG1619" s="93"/>
      <c r="AH1619" s="93"/>
      <c r="AI1619" s="93"/>
      <c r="AJ1619" s="93"/>
      <c r="AK1619" s="93"/>
      <c r="AL1619" s="93"/>
      <c r="AM1619" s="93"/>
      <c r="AN1619" s="93"/>
      <c r="AO1619" s="93"/>
      <c r="AP1619" s="93"/>
      <c r="AQ1619" s="93"/>
      <c r="AR1619" s="93"/>
      <c r="AS1619" s="93"/>
      <c r="AT1619" s="93"/>
      <c r="AU1619" s="93"/>
      <c r="AV1619" s="93"/>
      <c r="AW1619" s="93"/>
      <c r="AX1619" s="93"/>
      <c r="AY1619" s="93"/>
      <c r="AZ1619" s="93"/>
      <c r="BA1619" s="93"/>
      <c r="BB1619" s="93"/>
      <c r="BC1619" s="93"/>
      <c r="BD1619" s="93"/>
      <c r="BE1619" s="93"/>
      <c r="BF1619" s="93"/>
      <c r="BG1619" s="93"/>
      <c r="BH1619" s="93"/>
      <c r="BI1619" s="93"/>
      <c r="BJ1619" s="93"/>
      <c r="BK1619" s="93"/>
      <c r="BL1619" s="93"/>
      <c r="BM1619" s="93"/>
      <c r="BN1619" s="93"/>
      <c r="BO1619" s="93"/>
      <c r="BP1619" s="93"/>
      <c r="BQ1619" s="93"/>
      <c r="BR1619" s="93"/>
      <c r="BS1619" s="93"/>
      <c r="BT1619" s="93"/>
      <c r="BU1619" s="93"/>
      <c r="BV1619" s="93"/>
      <c r="BW1619" s="93"/>
      <c r="BX1619" s="93"/>
      <c r="BY1619" s="93"/>
    </row>
    <row r="1620" spans="1:77" s="97" customFormat="1" x14ac:dyDescent="0.2">
      <c r="A1620" s="157"/>
      <c r="X1620" s="93"/>
      <c r="Y1620" s="93"/>
      <c r="Z1620" s="93"/>
      <c r="AA1620" s="93"/>
      <c r="AB1620" s="93"/>
      <c r="AC1620" s="93"/>
      <c r="AD1620" s="93"/>
      <c r="AE1620" s="93"/>
      <c r="AF1620" s="93"/>
      <c r="AG1620" s="93"/>
      <c r="AH1620" s="93"/>
      <c r="AI1620" s="93"/>
      <c r="AJ1620" s="93"/>
      <c r="AK1620" s="93"/>
      <c r="AL1620" s="93"/>
      <c r="AM1620" s="93"/>
      <c r="AN1620" s="93"/>
      <c r="AO1620" s="93"/>
      <c r="AP1620" s="93"/>
      <c r="AQ1620" s="93"/>
      <c r="AR1620" s="93"/>
      <c r="AS1620" s="93"/>
      <c r="AT1620" s="93"/>
      <c r="AU1620" s="93"/>
      <c r="AV1620" s="93"/>
      <c r="AW1620" s="93"/>
      <c r="AX1620" s="93"/>
      <c r="AY1620" s="93"/>
      <c r="AZ1620" s="93"/>
      <c r="BA1620" s="93"/>
      <c r="BB1620" s="93"/>
      <c r="BC1620" s="93"/>
      <c r="BD1620" s="93"/>
      <c r="BE1620" s="93"/>
      <c r="BF1620" s="93"/>
      <c r="BG1620" s="93"/>
      <c r="BH1620" s="93"/>
      <c r="BI1620" s="93"/>
      <c r="BJ1620" s="93"/>
      <c r="BK1620" s="93"/>
      <c r="BL1620" s="93"/>
      <c r="BM1620" s="93"/>
      <c r="BN1620" s="93"/>
      <c r="BO1620" s="93"/>
      <c r="BP1620" s="93"/>
      <c r="BQ1620" s="93"/>
      <c r="BR1620" s="93"/>
      <c r="BS1620" s="93"/>
      <c r="BT1620" s="93"/>
      <c r="BU1620" s="93"/>
      <c r="BV1620" s="93"/>
      <c r="BW1620" s="93"/>
      <c r="BX1620" s="93"/>
      <c r="BY1620" s="93"/>
    </row>
    <row r="1621" spans="1:77" s="97" customFormat="1" x14ac:dyDescent="0.2">
      <c r="A1621" s="157"/>
      <c r="X1621" s="93"/>
      <c r="Y1621" s="93"/>
      <c r="Z1621" s="93"/>
      <c r="AA1621" s="93"/>
      <c r="AB1621" s="93"/>
      <c r="AC1621" s="93"/>
      <c r="AD1621" s="93"/>
      <c r="AE1621" s="93"/>
      <c r="AF1621" s="93"/>
      <c r="AG1621" s="93"/>
      <c r="AH1621" s="93"/>
      <c r="AI1621" s="93"/>
      <c r="AJ1621" s="93"/>
      <c r="AK1621" s="93"/>
      <c r="AL1621" s="93"/>
      <c r="AM1621" s="93"/>
      <c r="AN1621" s="93"/>
      <c r="AO1621" s="93"/>
      <c r="AP1621" s="93"/>
      <c r="AQ1621" s="93"/>
      <c r="AR1621" s="93"/>
      <c r="AS1621" s="93"/>
      <c r="AT1621" s="93"/>
      <c r="AU1621" s="93"/>
      <c r="AV1621" s="93"/>
      <c r="AW1621" s="93"/>
      <c r="AX1621" s="93"/>
      <c r="AY1621" s="93"/>
      <c r="AZ1621" s="93"/>
      <c r="BA1621" s="93"/>
      <c r="BB1621" s="93"/>
      <c r="BC1621" s="93"/>
      <c r="BD1621" s="93"/>
      <c r="BE1621" s="93"/>
      <c r="BF1621" s="93"/>
      <c r="BG1621" s="93"/>
      <c r="BH1621" s="93"/>
      <c r="BI1621" s="93"/>
      <c r="BJ1621" s="93"/>
      <c r="BK1621" s="93"/>
      <c r="BL1621" s="93"/>
      <c r="BM1621" s="93"/>
      <c r="BN1621" s="93"/>
      <c r="BO1621" s="93"/>
      <c r="BP1621" s="93"/>
      <c r="BQ1621" s="93"/>
      <c r="BR1621" s="93"/>
      <c r="BS1621" s="93"/>
      <c r="BT1621" s="93"/>
      <c r="BU1621" s="93"/>
      <c r="BV1621" s="93"/>
      <c r="BW1621" s="93"/>
      <c r="BX1621" s="93"/>
      <c r="BY1621" s="93"/>
    </row>
    <row r="1622" spans="1:77" s="97" customFormat="1" x14ac:dyDescent="0.2">
      <c r="A1622" s="157"/>
      <c r="X1622" s="93"/>
      <c r="Y1622" s="93"/>
      <c r="Z1622" s="93"/>
      <c r="AA1622" s="93"/>
      <c r="AB1622" s="93"/>
      <c r="AC1622" s="93"/>
      <c r="AD1622" s="93"/>
      <c r="AE1622" s="93"/>
      <c r="AF1622" s="93"/>
      <c r="AG1622" s="93"/>
      <c r="AH1622" s="93"/>
      <c r="AI1622" s="93"/>
      <c r="AJ1622" s="93"/>
      <c r="AK1622" s="93"/>
      <c r="AL1622" s="93"/>
      <c r="AM1622" s="93"/>
      <c r="AN1622" s="93"/>
      <c r="AO1622" s="93"/>
      <c r="AP1622" s="93"/>
      <c r="AQ1622" s="93"/>
      <c r="AR1622" s="93"/>
      <c r="AS1622" s="93"/>
      <c r="AT1622" s="93"/>
      <c r="AU1622" s="93"/>
      <c r="AV1622" s="93"/>
      <c r="AW1622" s="93"/>
      <c r="AX1622" s="93"/>
      <c r="AY1622" s="93"/>
      <c r="AZ1622" s="93"/>
      <c r="BA1622" s="93"/>
      <c r="BB1622" s="93"/>
      <c r="BC1622" s="93"/>
      <c r="BD1622" s="93"/>
      <c r="BE1622" s="93"/>
      <c r="BF1622" s="93"/>
      <c r="BG1622" s="93"/>
      <c r="BH1622" s="93"/>
      <c r="BI1622" s="93"/>
      <c r="BJ1622" s="93"/>
      <c r="BK1622" s="93"/>
      <c r="BL1622" s="93"/>
      <c r="BM1622" s="93"/>
      <c r="BN1622" s="93"/>
      <c r="BO1622" s="93"/>
      <c r="BP1622" s="93"/>
      <c r="BQ1622" s="93"/>
      <c r="BR1622" s="93"/>
      <c r="BS1622" s="93"/>
      <c r="BT1622" s="93"/>
      <c r="BU1622" s="93"/>
      <c r="BV1622" s="93"/>
      <c r="BW1622" s="93"/>
      <c r="BX1622" s="93"/>
      <c r="BY1622" s="93"/>
    </row>
    <row r="1623" spans="1:77" s="97" customFormat="1" x14ac:dyDescent="0.2">
      <c r="A1623" s="157"/>
      <c r="X1623" s="93"/>
      <c r="Y1623" s="93"/>
      <c r="Z1623" s="93"/>
      <c r="AA1623" s="93"/>
      <c r="AB1623" s="93"/>
      <c r="AC1623" s="93"/>
      <c r="AD1623" s="93"/>
      <c r="AE1623" s="93"/>
      <c r="AF1623" s="93"/>
      <c r="AG1623" s="93"/>
      <c r="AH1623" s="93"/>
      <c r="AI1623" s="93"/>
      <c r="AJ1623" s="93"/>
      <c r="AK1623" s="93"/>
      <c r="AL1623" s="93"/>
      <c r="AM1623" s="93"/>
      <c r="AN1623" s="93"/>
      <c r="AO1623" s="93"/>
      <c r="AP1623" s="93"/>
      <c r="AQ1623" s="93"/>
      <c r="AR1623" s="93"/>
      <c r="AS1623" s="93"/>
      <c r="AT1623" s="93"/>
      <c r="AU1623" s="93"/>
      <c r="AV1623" s="93"/>
      <c r="AW1623" s="93"/>
      <c r="AX1623" s="93"/>
      <c r="AY1623" s="93"/>
      <c r="AZ1623" s="93"/>
      <c r="BA1623" s="93"/>
      <c r="BB1623" s="93"/>
      <c r="BC1623" s="93"/>
      <c r="BD1623" s="93"/>
      <c r="BE1623" s="93"/>
      <c r="BF1623" s="93"/>
      <c r="BG1623" s="93"/>
      <c r="BH1623" s="93"/>
      <c r="BI1623" s="93"/>
      <c r="BJ1623" s="93"/>
      <c r="BK1623" s="93"/>
      <c r="BL1623" s="93"/>
      <c r="BM1623" s="93"/>
      <c r="BN1623" s="93"/>
      <c r="BO1623" s="93"/>
      <c r="BP1623" s="93"/>
      <c r="BQ1623" s="93"/>
      <c r="BR1623" s="93"/>
      <c r="BS1623" s="93"/>
      <c r="BT1623" s="93"/>
      <c r="BU1623" s="93"/>
      <c r="BV1623" s="93"/>
      <c r="BW1623" s="93"/>
      <c r="BX1623" s="93"/>
      <c r="BY1623" s="93"/>
    </row>
    <row r="1624" spans="1:77" s="97" customFormat="1" x14ac:dyDescent="0.2">
      <c r="A1624" s="157"/>
      <c r="X1624" s="93"/>
      <c r="Y1624" s="93"/>
      <c r="Z1624" s="93"/>
      <c r="AA1624" s="93"/>
      <c r="AB1624" s="93"/>
      <c r="AC1624" s="93"/>
      <c r="AD1624" s="93"/>
      <c r="AE1624" s="93"/>
      <c r="AF1624" s="93"/>
      <c r="AG1624" s="93"/>
      <c r="AH1624" s="93"/>
      <c r="AI1624" s="93"/>
      <c r="AJ1624" s="93"/>
      <c r="AK1624" s="93"/>
      <c r="AL1624" s="93"/>
      <c r="AM1624" s="93"/>
      <c r="AN1624" s="93"/>
      <c r="AO1624" s="93"/>
      <c r="AP1624" s="93"/>
      <c r="AQ1624" s="93"/>
      <c r="AR1624" s="93"/>
      <c r="AS1624" s="93"/>
      <c r="AT1624" s="93"/>
      <c r="AU1624" s="93"/>
      <c r="AV1624" s="93"/>
      <c r="AW1624" s="93"/>
      <c r="AX1624" s="93"/>
      <c r="AY1624" s="93"/>
      <c r="AZ1624" s="93"/>
      <c r="BA1624" s="93"/>
      <c r="BB1624" s="93"/>
      <c r="BC1624" s="93"/>
      <c r="BD1624" s="93"/>
      <c r="BE1624" s="93"/>
      <c r="BF1624" s="93"/>
      <c r="BG1624" s="93"/>
      <c r="BH1624" s="93"/>
      <c r="BI1624" s="93"/>
      <c r="BJ1624" s="93"/>
      <c r="BK1624" s="93"/>
      <c r="BL1624" s="93"/>
      <c r="BM1624" s="93"/>
      <c r="BN1624" s="93"/>
      <c r="BO1624" s="93"/>
      <c r="BP1624" s="93"/>
      <c r="BQ1624" s="93"/>
      <c r="BR1624" s="93"/>
      <c r="BS1624" s="93"/>
      <c r="BT1624" s="93"/>
      <c r="BU1624" s="93"/>
      <c r="BV1624" s="93"/>
      <c r="BW1624" s="93"/>
      <c r="BX1624" s="93"/>
      <c r="BY1624" s="93"/>
    </row>
    <row r="1625" spans="1:77" s="97" customFormat="1" x14ac:dyDescent="0.2">
      <c r="A1625" s="157"/>
      <c r="X1625" s="93"/>
      <c r="Y1625" s="93"/>
      <c r="Z1625" s="93"/>
      <c r="AA1625" s="93"/>
      <c r="AB1625" s="93"/>
      <c r="AC1625" s="93"/>
      <c r="AD1625" s="93"/>
      <c r="AE1625" s="93"/>
      <c r="AF1625" s="93"/>
      <c r="AG1625" s="93"/>
      <c r="AH1625" s="93"/>
      <c r="AI1625" s="93"/>
      <c r="AJ1625" s="93"/>
      <c r="AK1625" s="93"/>
      <c r="AL1625" s="93"/>
      <c r="AM1625" s="93"/>
      <c r="AN1625" s="93"/>
      <c r="AO1625" s="93"/>
      <c r="AP1625" s="93"/>
      <c r="AQ1625" s="93"/>
      <c r="AR1625" s="93"/>
      <c r="AS1625" s="93"/>
      <c r="AT1625" s="93"/>
      <c r="AU1625" s="93"/>
      <c r="AV1625" s="93"/>
      <c r="AW1625" s="93"/>
      <c r="AX1625" s="93"/>
      <c r="AY1625" s="93"/>
      <c r="AZ1625" s="93"/>
      <c r="BA1625" s="93"/>
      <c r="BB1625" s="93"/>
      <c r="BC1625" s="93"/>
      <c r="BD1625" s="93"/>
      <c r="BE1625" s="93"/>
      <c r="BF1625" s="93"/>
      <c r="BG1625" s="93"/>
      <c r="BH1625" s="93"/>
      <c r="BI1625" s="93"/>
      <c r="BJ1625" s="93"/>
      <c r="BK1625" s="93"/>
      <c r="BL1625" s="93"/>
      <c r="BM1625" s="93"/>
      <c r="BN1625" s="93"/>
      <c r="BO1625" s="93"/>
      <c r="BP1625" s="93"/>
      <c r="BQ1625" s="93"/>
      <c r="BR1625" s="93"/>
      <c r="BS1625" s="93"/>
      <c r="BT1625" s="93"/>
      <c r="BU1625" s="93"/>
      <c r="BV1625" s="93"/>
      <c r="BW1625" s="93"/>
      <c r="BX1625" s="93"/>
      <c r="BY1625" s="93"/>
    </row>
    <row r="1626" spans="1:77" s="97" customFormat="1" x14ac:dyDescent="0.2">
      <c r="A1626" s="157"/>
      <c r="X1626" s="93"/>
      <c r="Y1626" s="93"/>
      <c r="Z1626" s="93"/>
      <c r="AA1626" s="93"/>
      <c r="AB1626" s="93"/>
      <c r="AC1626" s="93"/>
      <c r="AD1626" s="93"/>
      <c r="AE1626" s="93"/>
      <c r="AF1626" s="93"/>
      <c r="AG1626" s="93"/>
      <c r="AH1626" s="93"/>
      <c r="AI1626" s="93"/>
      <c r="AJ1626" s="93"/>
      <c r="AK1626" s="93"/>
      <c r="AL1626" s="93"/>
      <c r="AM1626" s="93"/>
      <c r="AN1626" s="93"/>
      <c r="AO1626" s="93"/>
      <c r="AP1626" s="93"/>
      <c r="AQ1626" s="93"/>
      <c r="AR1626" s="93"/>
      <c r="AS1626" s="93"/>
      <c r="AT1626" s="93"/>
      <c r="AU1626" s="93"/>
      <c r="AV1626" s="93"/>
      <c r="AW1626" s="93"/>
      <c r="AX1626" s="93"/>
      <c r="AY1626" s="93"/>
      <c r="AZ1626" s="93"/>
      <c r="BA1626" s="93"/>
      <c r="BB1626" s="93"/>
      <c r="BC1626" s="93"/>
      <c r="BD1626" s="93"/>
      <c r="BE1626" s="93"/>
      <c r="BF1626" s="93"/>
      <c r="BG1626" s="93"/>
      <c r="BH1626" s="93"/>
      <c r="BI1626" s="93"/>
      <c r="BJ1626" s="93"/>
      <c r="BK1626" s="93"/>
      <c r="BL1626" s="93"/>
      <c r="BM1626" s="93"/>
      <c r="BN1626" s="93"/>
      <c r="BO1626" s="93"/>
      <c r="BP1626" s="93"/>
      <c r="BQ1626" s="93"/>
      <c r="BR1626" s="93"/>
      <c r="BS1626" s="93"/>
      <c r="BT1626" s="93"/>
      <c r="BU1626" s="93"/>
      <c r="BV1626" s="93"/>
      <c r="BW1626" s="93"/>
      <c r="BX1626" s="93"/>
      <c r="BY1626" s="93"/>
    </row>
    <row r="1627" spans="1:77" s="97" customFormat="1" x14ac:dyDescent="0.2">
      <c r="A1627" s="157"/>
      <c r="X1627" s="93"/>
      <c r="Y1627" s="93"/>
      <c r="Z1627" s="93"/>
      <c r="AA1627" s="93"/>
      <c r="AB1627" s="93"/>
      <c r="AC1627" s="93"/>
      <c r="AD1627" s="93"/>
      <c r="AE1627" s="93"/>
      <c r="AF1627" s="93"/>
      <c r="AG1627" s="93"/>
      <c r="AH1627" s="93"/>
      <c r="AI1627" s="93"/>
      <c r="AJ1627" s="93"/>
      <c r="AK1627" s="93"/>
      <c r="AL1627" s="93"/>
      <c r="AM1627" s="93"/>
      <c r="AN1627" s="93"/>
      <c r="AO1627" s="93"/>
      <c r="AP1627" s="93"/>
      <c r="AQ1627" s="93"/>
      <c r="AR1627" s="93"/>
      <c r="AS1627" s="93"/>
      <c r="AT1627" s="93"/>
      <c r="AU1627" s="93"/>
      <c r="AV1627" s="93"/>
      <c r="AW1627" s="93"/>
      <c r="AX1627" s="93"/>
      <c r="AY1627" s="93"/>
      <c r="AZ1627" s="93"/>
      <c r="BA1627" s="93"/>
      <c r="BB1627" s="93"/>
      <c r="BC1627" s="93"/>
      <c r="BD1627" s="93"/>
      <c r="BE1627" s="93"/>
      <c r="BF1627" s="93"/>
      <c r="BG1627" s="93"/>
      <c r="BH1627" s="93"/>
      <c r="BI1627" s="93"/>
      <c r="BJ1627" s="93"/>
      <c r="BK1627" s="93"/>
      <c r="BL1627" s="93"/>
      <c r="BM1627" s="93"/>
      <c r="BN1627" s="93"/>
      <c r="BO1627" s="93"/>
      <c r="BP1627" s="93"/>
      <c r="BQ1627" s="93"/>
      <c r="BR1627" s="93"/>
      <c r="BS1627" s="93"/>
      <c r="BT1627" s="93"/>
      <c r="BU1627" s="93"/>
      <c r="BV1627" s="93"/>
      <c r="BW1627" s="93"/>
      <c r="BX1627" s="93"/>
      <c r="BY1627" s="93"/>
    </row>
    <row r="1628" spans="1:77" s="97" customFormat="1" x14ac:dyDescent="0.2">
      <c r="A1628" s="157"/>
      <c r="X1628" s="93"/>
      <c r="Y1628" s="93"/>
      <c r="Z1628" s="93"/>
      <c r="AA1628" s="93"/>
      <c r="AB1628" s="93"/>
      <c r="AC1628" s="93"/>
      <c r="AD1628" s="93"/>
      <c r="AE1628" s="93"/>
      <c r="AF1628" s="93"/>
      <c r="AG1628" s="93"/>
      <c r="AH1628" s="93"/>
      <c r="AI1628" s="93"/>
      <c r="AJ1628" s="93"/>
      <c r="AK1628" s="93"/>
      <c r="AL1628" s="93"/>
      <c r="AM1628" s="93"/>
      <c r="AN1628" s="93"/>
      <c r="AO1628" s="93"/>
      <c r="AP1628" s="93"/>
      <c r="AQ1628" s="93"/>
      <c r="AR1628" s="93"/>
      <c r="AS1628" s="93"/>
      <c r="AT1628" s="93"/>
      <c r="AU1628" s="93"/>
      <c r="AV1628" s="93"/>
      <c r="AW1628" s="93"/>
      <c r="AX1628" s="93"/>
      <c r="AY1628" s="93"/>
      <c r="AZ1628" s="93"/>
      <c r="BA1628" s="93"/>
      <c r="BB1628" s="93"/>
      <c r="BC1628" s="93"/>
      <c r="BD1628" s="93"/>
      <c r="BE1628" s="93"/>
      <c r="BF1628" s="93"/>
      <c r="BG1628" s="93"/>
      <c r="BH1628" s="93"/>
      <c r="BI1628" s="93"/>
      <c r="BJ1628" s="93"/>
      <c r="BK1628" s="93"/>
      <c r="BL1628" s="93"/>
      <c r="BM1628" s="93"/>
      <c r="BN1628" s="93"/>
      <c r="BO1628" s="93"/>
      <c r="BP1628" s="93"/>
      <c r="BQ1628" s="93"/>
      <c r="BR1628" s="93"/>
      <c r="BS1628" s="93"/>
      <c r="BT1628" s="93"/>
      <c r="BU1628" s="93"/>
      <c r="BV1628" s="93"/>
      <c r="BW1628" s="93"/>
      <c r="BX1628" s="93"/>
      <c r="BY1628" s="93"/>
    </row>
    <row r="1629" spans="1:77" s="97" customFormat="1" x14ac:dyDescent="0.2">
      <c r="A1629" s="157"/>
      <c r="X1629" s="93"/>
      <c r="Y1629" s="93"/>
      <c r="Z1629" s="93"/>
      <c r="AA1629" s="93"/>
      <c r="AB1629" s="93"/>
      <c r="AC1629" s="93"/>
      <c r="AD1629" s="93"/>
      <c r="AE1629" s="93"/>
      <c r="AF1629" s="93"/>
      <c r="AG1629" s="93"/>
      <c r="AH1629" s="93"/>
      <c r="AI1629" s="93"/>
      <c r="AJ1629" s="93"/>
      <c r="AK1629" s="93"/>
      <c r="AL1629" s="93"/>
      <c r="AM1629" s="93"/>
      <c r="AN1629" s="93"/>
      <c r="AO1629" s="93"/>
      <c r="AP1629" s="93"/>
      <c r="AQ1629" s="93"/>
      <c r="AR1629" s="93"/>
      <c r="AS1629" s="93"/>
      <c r="AT1629" s="93"/>
      <c r="AU1629" s="93"/>
      <c r="AV1629" s="93"/>
      <c r="AW1629" s="93"/>
      <c r="AX1629" s="93"/>
      <c r="AY1629" s="93"/>
      <c r="AZ1629" s="93"/>
      <c r="BA1629" s="93"/>
      <c r="BB1629" s="93"/>
      <c r="BC1629" s="93"/>
      <c r="BD1629" s="93"/>
      <c r="BE1629" s="93"/>
      <c r="BF1629" s="93"/>
      <c r="BG1629" s="93"/>
      <c r="BH1629" s="93"/>
      <c r="BI1629" s="93"/>
      <c r="BJ1629" s="93"/>
      <c r="BK1629" s="93"/>
      <c r="BL1629" s="93"/>
      <c r="BM1629" s="93"/>
      <c r="BN1629" s="93"/>
      <c r="BO1629" s="93"/>
      <c r="BP1629" s="93"/>
      <c r="BQ1629" s="93"/>
      <c r="BR1629" s="93"/>
      <c r="BS1629" s="93"/>
      <c r="BT1629" s="93"/>
      <c r="BU1629" s="93"/>
      <c r="BV1629" s="93"/>
      <c r="BW1629" s="93"/>
      <c r="BX1629" s="93"/>
      <c r="BY1629" s="93"/>
    </row>
    <row r="1630" spans="1:77" s="97" customFormat="1" x14ac:dyDescent="0.2">
      <c r="A1630" s="157"/>
      <c r="X1630" s="93"/>
      <c r="Y1630" s="93"/>
      <c r="Z1630" s="93"/>
      <c r="AA1630" s="93"/>
      <c r="AB1630" s="93"/>
      <c r="AC1630" s="93"/>
      <c r="AD1630" s="93"/>
      <c r="AE1630" s="93"/>
      <c r="AF1630" s="93"/>
      <c r="AG1630" s="93"/>
      <c r="AH1630" s="93"/>
      <c r="AI1630" s="93"/>
      <c r="AJ1630" s="93"/>
      <c r="AK1630" s="93"/>
      <c r="AL1630" s="93"/>
      <c r="AM1630" s="93"/>
      <c r="AN1630" s="93"/>
      <c r="AO1630" s="93"/>
      <c r="AP1630" s="93"/>
      <c r="AQ1630" s="93"/>
      <c r="AR1630" s="93"/>
      <c r="AS1630" s="93"/>
      <c r="AT1630" s="93"/>
      <c r="AU1630" s="93"/>
      <c r="AV1630" s="93"/>
      <c r="AW1630" s="93"/>
      <c r="AX1630" s="93"/>
      <c r="AY1630" s="93"/>
      <c r="AZ1630" s="93"/>
      <c r="BA1630" s="93"/>
      <c r="BB1630" s="93"/>
      <c r="BC1630" s="93"/>
      <c r="BD1630" s="93"/>
      <c r="BE1630" s="93"/>
      <c r="BF1630" s="93"/>
      <c r="BG1630" s="93"/>
      <c r="BH1630" s="93"/>
      <c r="BI1630" s="93"/>
      <c r="BJ1630" s="93"/>
      <c r="BK1630" s="93"/>
      <c r="BL1630" s="93"/>
      <c r="BM1630" s="93"/>
      <c r="BN1630" s="93"/>
      <c r="BO1630" s="93"/>
      <c r="BP1630" s="93"/>
      <c r="BQ1630" s="93"/>
      <c r="BR1630" s="93"/>
      <c r="BS1630" s="93"/>
      <c r="BT1630" s="93"/>
      <c r="BU1630" s="93"/>
      <c r="BV1630" s="93"/>
      <c r="BW1630" s="93"/>
      <c r="BX1630" s="93"/>
      <c r="BY1630" s="93"/>
    </row>
    <row r="1631" spans="1:77" s="97" customFormat="1" x14ac:dyDescent="0.2">
      <c r="A1631" s="157"/>
      <c r="X1631" s="93"/>
      <c r="Y1631" s="93"/>
      <c r="Z1631" s="93"/>
      <c r="AA1631" s="93"/>
      <c r="AB1631" s="93"/>
      <c r="AC1631" s="93"/>
      <c r="AD1631" s="93"/>
      <c r="AE1631" s="93"/>
      <c r="AF1631" s="93"/>
      <c r="AG1631" s="93"/>
      <c r="AH1631" s="93"/>
      <c r="AI1631" s="93"/>
      <c r="AJ1631" s="93"/>
      <c r="AK1631" s="93"/>
      <c r="AL1631" s="93"/>
      <c r="AM1631" s="93"/>
      <c r="AN1631" s="93"/>
      <c r="AO1631" s="93"/>
      <c r="AP1631" s="93"/>
      <c r="AQ1631" s="93"/>
      <c r="AR1631" s="93"/>
      <c r="AS1631" s="93"/>
      <c r="AT1631" s="93"/>
      <c r="AU1631" s="93"/>
      <c r="AV1631" s="93"/>
      <c r="AW1631" s="93"/>
      <c r="AX1631" s="93"/>
      <c r="AY1631" s="93"/>
      <c r="AZ1631" s="93"/>
      <c r="BA1631" s="93"/>
      <c r="BB1631" s="93"/>
      <c r="BC1631" s="93"/>
      <c r="BD1631" s="93"/>
      <c r="BE1631" s="93"/>
      <c r="BF1631" s="93"/>
      <c r="BG1631" s="93"/>
      <c r="BH1631" s="93"/>
      <c r="BI1631" s="93"/>
      <c r="BJ1631" s="93"/>
      <c r="BK1631" s="93"/>
      <c r="BL1631" s="93"/>
      <c r="BM1631" s="93"/>
      <c r="BN1631" s="93"/>
      <c r="BO1631" s="93"/>
      <c r="BP1631" s="93"/>
      <c r="BQ1631" s="93"/>
      <c r="BR1631" s="93"/>
      <c r="BS1631" s="93"/>
      <c r="BT1631" s="93"/>
      <c r="BU1631" s="93"/>
      <c r="BV1631" s="93"/>
      <c r="BW1631" s="93"/>
      <c r="BX1631" s="93"/>
      <c r="BY1631" s="93"/>
    </row>
    <row r="1632" spans="1:77" s="97" customFormat="1" x14ac:dyDescent="0.2">
      <c r="A1632" s="157"/>
      <c r="X1632" s="93"/>
      <c r="Y1632" s="93"/>
      <c r="Z1632" s="93"/>
      <c r="AA1632" s="93"/>
      <c r="AB1632" s="93"/>
      <c r="AC1632" s="93"/>
      <c r="AD1632" s="93"/>
      <c r="AE1632" s="93"/>
      <c r="AF1632" s="93"/>
      <c r="AG1632" s="93"/>
      <c r="AH1632" s="93"/>
      <c r="AI1632" s="93"/>
      <c r="AJ1632" s="93"/>
      <c r="AK1632" s="93"/>
      <c r="AL1632" s="93"/>
      <c r="AM1632" s="93"/>
      <c r="AN1632" s="93"/>
      <c r="AO1632" s="93"/>
      <c r="AP1632" s="93"/>
      <c r="AQ1632" s="93"/>
      <c r="AR1632" s="93"/>
      <c r="AS1632" s="93"/>
      <c r="AT1632" s="93"/>
      <c r="AU1632" s="93"/>
      <c r="AV1632" s="93"/>
      <c r="AW1632" s="93"/>
      <c r="AX1632" s="93"/>
      <c r="AY1632" s="93"/>
      <c r="AZ1632" s="93"/>
      <c r="BA1632" s="93"/>
      <c r="BB1632" s="93"/>
      <c r="BC1632" s="93"/>
      <c r="BD1632" s="93"/>
      <c r="BE1632" s="93"/>
      <c r="BF1632" s="93"/>
      <c r="BG1632" s="93"/>
      <c r="BH1632" s="93"/>
      <c r="BI1632" s="93"/>
      <c r="BJ1632" s="93"/>
      <c r="BK1632" s="93"/>
      <c r="BL1632" s="93"/>
      <c r="BM1632" s="93"/>
      <c r="BN1632" s="93"/>
      <c r="BO1632" s="93"/>
      <c r="BP1632" s="93"/>
      <c r="BQ1632" s="93"/>
      <c r="BR1632" s="93"/>
      <c r="BS1632" s="93"/>
      <c r="BT1632" s="93"/>
      <c r="BU1632" s="93"/>
      <c r="BV1632" s="93"/>
      <c r="BW1632" s="93"/>
      <c r="BX1632" s="93"/>
      <c r="BY1632" s="93"/>
    </row>
    <row r="1633" spans="1:77" s="97" customFormat="1" x14ac:dyDescent="0.2">
      <c r="A1633" s="157"/>
      <c r="X1633" s="93"/>
      <c r="Y1633" s="93"/>
      <c r="Z1633" s="93"/>
      <c r="AA1633" s="93"/>
      <c r="AB1633" s="93"/>
      <c r="AC1633" s="93"/>
      <c r="AD1633" s="93"/>
      <c r="AE1633" s="93"/>
      <c r="AF1633" s="93"/>
      <c r="AG1633" s="93"/>
      <c r="AH1633" s="93"/>
      <c r="AI1633" s="93"/>
      <c r="AJ1633" s="93"/>
      <c r="AK1633" s="93"/>
      <c r="AL1633" s="93"/>
      <c r="AM1633" s="93"/>
      <c r="AN1633" s="93"/>
      <c r="AO1633" s="93"/>
      <c r="AP1633" s="93"/>
      <c r="AQ1633" s="93"/>
      <c r="AR1633" s="93"/>
      <c r="AS1633" s="93"/>
      <c r="AT1633" s="93"/>
      <c r="AU1633" s="93"/>
      <c r="AV1633" s="93"/>
      <c r="AW1633" s="93"/>
      <c r="AX1633" s="93"/>
      <c r="AY1633" s="93"/>
      <c r="AZ1633" s="93"/>
      <c r="BA1633" s="93"/>
      <c r="BB1633" s="93"/>
      <c r="BC1633" s="93"/>
      <c r="BD1633" s="93"/>
      <c r="BE1633" s="93"/>
      <c r="BF1633" s="93"/>
      <c r="BG1633" s="93"/>
      <c r="BH1633" s="93"/>
      <c r="BI1633" s="93"/>
      <c r="BJ1633" s="93"/>
      <c r="BK1633" s="93"/>
      <c r="BL1633" s="93"/>
      <c r="BM1633" s="93"/>
      <c r="BN1633" s="93"/>
      <c r="BO1633" s="93"/>
      <c r="BP1633" s="93"/>
      <c r="BQ1633" s="93"/>
      <c r="BR1633" s="93"/>
      <c r="BS1633" s="93"/>
      <c r="BT1633" s="93"/>
      <c r="BU1633" s="93"/>
      <c r="BV1633" s="93"/>
      <c r="BW1633" s="93"/>
      <c r="BX1633" s="93"/>
      <c r="BY1633" s="93"/>
    </row>
    <row r="1634" spans="1:77" s="97" customFormat="1" x14ac:dyDescent="0.2">
      <c r="A1634" s="157"/>
      <c r="X1634" s="93"/>
      <c r="Y1634" s="93"/>
      <c r="Z1634" s="93"/>
      <c r="AA1634" s="93"/>
      <c r="AB1634" s="93"/>
      <c r="AC1634" s="93"/>
      <c r="AD1634" s="93"/>
      <c r="AE1634" s="93"/>
      <c r="AF1634" s="93"/>
      <c r="AG1634" s="93"/>
      <c r="AH1634" s="93"/>
      <c r="AI1634" s="93"/>
      <c r="AJ1634" s="93"/>
      <c r="AK1634" s="93"/>
      <c r="AL1634" s="93"/>
      <c r="AM1634" s="93"/>
      <c r="AN1634" s="93"/>
      <c r="AO1634" s="93"/>
      <c r="AP1634" s="93"/>
      <c r="AQ1634" s="93"/>
      <c r="AR1634" s="93"/>
      <c r="AS1634" s="93"/>
      <c r="AT1634" s="93"/>
      <c r="AU1634" s="93"/>
      <c r="AV1634" s="93"/>
      <c r="AW1634" s="93"/>
      <c r="AX1634" s="93"/>
      <c r="AY1634" s="93"/>
      <c r="AZ1634" s="93"/>
      <c r="BA1634" s="93"/>
      <c r="BB1634" s="93"/>
      <c r="BC1634" s="93"/>
      <c r="BD1634" s="93"/>
      <c r="BE1634" s="93"/>
      <c r="BF1634" s="93"/>
      <c r="BG1634" s="93"/>
      <c r="BH1634" s="93"/>
      <c r="BI1634" s="93"/>
      <c r="BJ1634" s="93"/>
      <c r="BK1634" s="93"/>
      <c r="BL1634" s="93"/>
      <c r="BM1634" s="93"/>
      <c r="BN1634" s="93"/>
      <c r="BO1634" s="93"/>
      <c r="BP1634" s="93"/>
      <c r="BQ1634" s="93"/>
      <c r="BR1634" s="93"/>
      <c r="BS1634" s="93"/>
      <c r="BT1634" s="93"/>
      <c r="BU1634" s="93"/>
      <c r="BV1634" s="93"/>
      <c r="BW1634" s="93"/>
      <c r="BX1634" s="93"/>
      <c r="BY1634" s="93"/>
    </row>
    <row r="1635" spans="1:77" s="97" customFormat="1" x14ac:dyDescent="0.2">
      <c r="A1635" s="157"/>
      <c r="X1635" s="93"/>
      <c r="Y1635" s="93"/>
      <c r="Z1635" s="93"/>
      <c r="AA1635" s="93"/>
      <c r="AB1635" s="93"/>
      <c r="AC1635" s="93"/>
      <c r="AD1635" s="93"/>
      <c r="AE1635" s="93"/>
      <c r="AF1635" s="93"/>
      <c r="AG1635" s="93"/>
      <c r="AH1635" s="93"/>
      <c r="AI1635" s="93"/>
      <c r="AJ1635" s="93"/>
      <c r="AK1635" s="93"/>
      <c r="AL1635" s="93"/>
      <c r="AM1635" s="93"/>
      <c r="AN1635" s="93"/>
      <c r="AO1635" s="93"/>
      <c r="AP1635" s="93"/>
      <c r="AQ1635" s="93"/>
      <c r="AR1635" s="93"/>
      <c r="AS1635" s="93"/>
      <c r="AT1635" s="93"/>
      <c r="AU1635" s="93"/>
      <c r="AV1635" s="93"/>
      <c r="AW1635" s="93"/>
      <c r="AX1635" s="93"/>
      <c r="AY1635" s="93"/>
      <c r="AZ1635" s="93"/>
      <c r="BA1635" s="93"/>
      <c r="BB1635" s="93"/>
      <c r="BC1635" s="93"/>
      <c r="BD1635" s="93"/>
      <c r="BE1635" s="93"/>
      <c r="BF1635" s="93"/>
      <c r="BG1635" s="93"/>
      <c r="BH1635" s="93"/>
      <c r="BI1635" s="93"/>
      <c r="BJ1635" s="93"/>
      <c r="BK1635" s="93"/>
      <c r="BL1635" s="93"/>
      <c r="BM1635" s="93"/>
      <c r="BN1635" s="93"/>
      <c r="BO1635" s="93"/>
      <c r="BP1635" s="93"/>
      <c r="BQ1635" s="93"/>
      <c r="BR1635" s="93"/>
      <c r="BS1635" s="93"/>
      <c r="BT1635" s="93"/>
      <c r="BU1635" s="93"/>
      <c r="BV1635" s="93"/>
      <c r="BW1635" s="93"/>
      <c r="BX1635" s="93"/>
      <c r="BY1635" s="93"/>
    </row>
    <row r="1636" spans="1:77" s="97" customFormat="1" x14ac:dyDescent="0.2">
      <c r="A1636" s="157"/>
      <c r="X1636" s="93"/>
      <c r="Y1636" s="93"/>
      <c r="Z1636" s="93"/>
      <c r="AA1636" s="93"/>
      <c r="AB1636" s="93"/>
      <c r="AC1636" s="93"/>
      <c r="AD1636" s="93"/>
      <c r="AE1636" s="93"/>
      <c r="AF1636" s="93"/>
      <c r="AG1636" s="93"/>
      <c r="AH1636" s="93"/>
      <c r="AI1636" s="93"/>
      <c r="AJ1636" s="93"/>
      <c r="AK1636" s="93"/>
      <c r="AL1636" s="93"/>
      <c r="AM1636" s="93"/>
      <c r="AN1636" s="93"/>
      <c r="AO1636" s="93"/>
      <c r="AP1636" s="93"/>
      <c r="AQ1636" s="93"/>
      <c r="AR1636" s="93"/>
      <c r="AS1636" s="93"/>
      <c r="AT1636" s="93"/>
      <c r="AU1636" s="93"/>
      <c r="AV1636" s="93"/>
      <c r="AW1636" s="93"/>
      <c r="AX1636" s="93"/>
      <c r="AY1636" s="93"/>
      <c r="AZ1636" s="93"/>
      <c r="BA1636" s="93"/>
      <c r="BB1636" s="93"/>
      <c r="BC1636" s="93"/>
      <c r="BD1636" s="93"/>
      <c r="BE1636" s="93"/>
      <c r="BF1636" s="93"/>
      <c r="BG1636" s="93"/>
      <c r="BH1636" s="93"/>
      <c r="BI1636" s="93"/>
      <c r="BJ1636" s="93"/>
      <c r="BK1636" s="93"/>
      <c r="BL1636" s="93"/>
      <c r="BM1636" s="93"/>
      <c r="BN1636" s="93"/>
      <c r="BO1636" s="93"/>
      <c r="BP1636" s="93"/>
      <c r="BQ1636" s="93"/>
      <c r="BR1636" s="93"/>
      <c r="BS1636" s="93"/>
      <c r="BT1636" s="93"/>
      <c r="BU1636" s="93"/>
      <c r="BV1636" s="93"/>
      <c r="BW1636" s="93"/>
      <c r="BX1636" s="93"/>
      <c r="BY1636" s="93"/>
    </row>
    <row r="1637" spans="1:77" s="97" customFormat="1" x14ac:dyDescent="0.2">
      <c r="A1637" s="157"/>
      <c r="X1637" s="93"/>
      <c r="Y1637" s="93"/>
      <c r="Z1637" s="93"/>
      <c r="AA1637" s="93"/>
      <c r="AB1637" s="93"/>
      <c r="AC1637" s="93"/>
      <c r="AD1637" s="93"/>
      <c r="AE1637" s="93"/>
      <c r="AF1637" s="93"/>
      <c r="AG1637" s="93"/>
      <c r="AH1637" s="93"/>
      <c r="AI1637" s="93"/>
      <c r="AJ1637" s="93"/>
      <c r="AK1637" s="93"/>
      <c r="AL1637" s="93"/>
      <c r="AM1637" s="93"/>
      <c r="AN1637" s="93"/>
      <c r="AO1637" s="93"/>
      <c r="AP1637" s="93"/>
      <c r="AQ1637" s="93"/>
      <c r="AR1637" s="93"/>
      <c r="AS1637" s="93"/>
      <c r="AT1637" s="93"/>
      <c r="AU1637" s="93"/>
      <c r="AV1637" s="93"/>
      <c r="AW1637" s="93"/>
      <c r="AX1637" s="93"/>
      <c r="AY1637" s="93"/>
      <c r="AZ1637" s="93"/>
      <c r="BA1637" s="93"/>
      <c r="BB1637" s="93"/>
      <c r="BC1637" s="93"/>
      <c r="BD1637" s="93"/>
      <c r="BE1637" s="93"/>
      <c r="BF1637" s="93"/>
      <c r="BG1637" s="93"/>
      <c r="BH1637" s="93"/>
      <c r="BI1637" s="93"/>
      <c r="BJ1637" s="93"/>
      <c r="BK1637" s="93"/>
      <c r="BL1637" s="93"/>
      <c r="BM1637" s="93"/>
      <c r="BN1637" s="93"/>
      <c r="BO1637" s="93"/>
      <c r="BP1637" s="93"/>
      <c r="BQ1637" s="93"/>
      <c r="BR1637" s="93"/>
      <c r="BS1637" s="93"/>
      <c r="BT1637" s="93"/>
      <c r="BU1637" s="93"/>
      <c r="BV1637" s="93"/>
      <c r="BW1637" s="93"/>
      <c r="BX1637" s="93"/>
      <c r="BY1637" s="93"/>
    </row>
    <row r="1638" spans="1:77" s="97" customFormat="1" x14ac:dyDescent="0.2">
      <c r="A1638" s="157"/>
      <c r="X1638" s="93"/>
      <c r="Y1638" s="93"/>
      <c r="Z1638" s="93"/>
      <c r="AA1638" s="93"/>
      <c r="AB1638" s="93"/>
      <c r="AC1638" s="93"/>
      <c r="AD1638" s="93"/>
      <c r="AE1638" s="93"/>
      <c r="AF1638" s="93"/>
      <c r="AG1638" s="93"/>
      <c r="AH1638" s="93"/>
      <c r="AI1638" s="93"/>
      <c r="AJ1638" s="93"/>
      <c r="AK1638" s="93"/>
      <c r="AL1638" s="93"/>
      <c r="AM1638" s="93"/>
      <c r="AN1638" s="93"/>
      <c r="AO1638" s="93"/>
      <c r="AP1638" s="93"/>
      <c r="AQ1638" s="93"/>
      <c r="AR1638" s="93"/>
      <c r="AS1638" s="93"/>
      <c r="AT1638" s="93"/>
      <c r="AU1638" s="93"/>
      <c r="AV1638" s="93"/>
      <c r="AW1638" s="93"/>
      <c r="AX1638" s="93"/>
      <c r="AY1638" s="93"/>
      <c r="AZ1638" s="93"/>
      <c r="BA1638" s="93"/>
      <c r="BB1638" s="93"/>
      <c r="BC1638" s="93"/>
      <c r="BD1638" s="93"/>
      <c r="BE1638" s="93"/>
      <c r="BF1638" s="93"/>
      <c r="BG1638" s="93"/>
      <c r="BH1638" s="93"/>
      <c r="BI1638" s="93"/>
      <c r="BJ1638" s="93"/>
      <c r="BK1638" s="93"/>
      <c r="BL1638" s="93"/>
      <c r="BM1638" s="93"/>
      <c r="BN1638" s="93"/>
      <c r="BO1638" s="93"/>
      <c r="BP1638" s="93"/>
      <c r="BQ1638" s="93"/>
      <c r="BR1638" s="93"/>
      <c r="BS1638" s="93"/>
      <c r="BT1638" s="93"/>
      <c r="BU1638" s="93"/>
      <c r="BV1638" s="93"/>
      <c r="BW1638" s="93"/>
      <c r="BX1638" s="93"/>
      <c r="BY1638" s="93"/>
    </row>
    <row r="1639" spans="1:77" s="97" customFormat="1" x14ac:dyDescent="0.2">
      <c r="A1639" s="157"/>
      <c r="X1639" s="93"/>
      <c r="Y1639" s="93"/>
      <c r="Z1639" s="93"/>
      <c r="AA1639" s="93"/>
      <c r="AB1639" s="93"/>
      <c r="AC1639" s="93"/>
      <c r="AD1639" s="93"/>
      <c r="AE1639" s="93"/>
      <c r="AF1639" s="93"/>
      <c r="AG1639" s="93"/>
      <c r="AH1639" s="93"/>
      <c r="AI1639" s="93"/>
      <c r="AJ1639" s="93"/>
      <c r="AK1639" s="93"/>
      <c r="AL1639" s="93"/>
      <c r="AM1639" s="93"/>
      <c r="AN1639" s="93"/>
      <c r="AO1639" s="93"/>
      <c r="AP1639" s="93"/>
      <c r="AQ1639" s="93"/>
      <c r="AR1639" s="93"/>
      <c r="AS1639" s="93"/>
      <c r="AT1639" s="93"/>
      <c r="AU1639" s="93"/>
      <c r="AV1639" s="93"/>
      <c r="AW1639" s="93"/>
      <c r="AX1639" s="93"/>
      <c r="AY1639" s="93"/>
      <c r="AZ1639" s="93"/>
      <c r="BA1639" s="93"/>
      <c r="BB1639" s="93"/>
      <c r="BC1639" s="93"/>
      <c r="BD1639" s="93"/>
      <c r="BE1639" s="93"/>
      <c r="BF1639" s="93"/>
      <c r="BG1639" s="93"/>
      <c r="BH1639" s="93"/>
      <c r="BI1639" s="93"/>
      <c r="BJ1639" s="93"/>
      <c r="BK1639" s="93"/>
      <c r="BL1639" s="93"/>
      <c r="BM1639" s="93"/>
      <c r="BN1639" s="93"/>
      <c r="BO1639" s="93"/>
      <c r="BP1639" s="93"/>
      <c r="BQ1639" s="93"/>
      <c r="BR1639" s="93"/>
      <c r="BS1639" s="93"/>
      <c r="BT1639" s="93"/>
      <c r="BU1639" s="93"/>
      <c r="BV1639" s="93"/>
      <c r="BW1639" s="93"/>
      <c r="BX1639" s="93"/>
      <c r="BY1639" s="93"/>
    </row>
    <row r="1640" spans="1:77" s="97" customFormat="1" x14ac:dyDescent="0.2">
      <c r="A1640" s="157"/>
      <c r="X1640" s="93"/>
      <c r="Y1640" s="93"/>
      <c r="Z1640" s="93"/>
      <c r="AA1640" s="93"/>
      <c r="AB1640" s="93"/>
      <c r="AC1640" s="93"/>
      <c r="AD1640" s="93"/>
      <c r="AE1640" s="93"/>
      <c r="AF1640" s="93"/>
      <c r="AG1640" s="93"/>
      <c r="AH1640" s="93"/>
      <c r="AI1640" s="93"/>
      <c r="AJ1640" s="93"/>
      <c r="AK1640" s="93"/>
      <c r="AL1640" s="93"/>
      <c r="AM1640" s="93"/>
      <c r="AN1640" s="93"/>
      <c r="AO1640" s="93"/>
      <c r="AP1640" s="93"/>
      <c r="AQ1640" s="93"/>
      <c r="AR1640" s="93"/>
      <c r="AS1640" s="93"/>
      <c r="AT1640" s="93"/>
      <c r="AU1640" s="93"/>
      <c r="AV1640" s="93"/>
      <c r="AW1640" s="93"/>
      <c r="AX1640" s="93"/>
      <c r="AY1640" s="93"/>
      <c r="AZ1640" s="93"/>
      <c r="BA1640" s="93"/>
      <c r="BB1640" s="93"/>
      <c r="BC1640" s="93"/>
      <c r="BD1640" s="93"/>
      <c r="BE1640" s="93"/>
      <c r="BF1640" s="93"/>
      <c r="BG1640" s="93"/>
      <c r="BH1640" s="93"/>
      <c r="BI1640" s="93"/>
      <c r="BJ1640" s="93"/>
      <c r="BK1640" s="93"/>
      <c r="BL1640" s="93"/>
      <c r="BM1640" s="93"/>
      <c r="BN1640" s="93"/>
      <c r="BO1640" s="93"/>
      <c r="BP1640" s="93"/>
      <c r="BQ1640" s="93"/>
      <c r="BR1640" s="93"/>
      <c r="BS1640" s="93"/>
      <c r="BT1640" s="93"/>
      <c r="BU1640" s="93"/>
      <c r="BV1640" s="93"/>
      <c r="BW1640" s="93"/>
      <c r="BX1640" s="93"/>
      <c r="BY1640" s="93"/>
    </row>
    <row r="1641" spans="1:77" s="97" customFormat="1" x14ac:dyDescent="0.2">
      <c r="A1641" s="157"/>
      <c r="X1641" s="93"/>
      <c r="Y1641" s="93"/>
      <c r="Z1641" s="93"/>
      <c r="AA1641" s="93"/>
      <c r="AB1641" s="93"/>
      <c r="AC1641" s="93"/>
      <c r="AD1641" s="93"/>
      <c r="AE1641" s="93"/>
      <c r="AF1641" s="93"/>
      <c r="AG1641" s="93"/>
      <c r="AH1641" s="93"/>
      <c r="AI1641" s="93"/>
      <c r="AJ1641" s="93"/>
      <c r="AK1641" s="93"/>
      <c r="AL1641" s="93"/>
      <c r="AM1641" s="93"/>
      <c r="AN1641" s="93"/>
      <c r="AO1641" s="93"/>
      <c r="AP1641" s="93"/>
      <c r="AQ1641" s="93"/>
      <c r="AR1641" s="93"/>
      <c r="AS1641" s="93"/>
      <c r="AT1641" s="93"/>
      <c r="AU1641" s="93"/>
      <c r="AV1641" s="93"/>
      <c r="AW1641" s="93"/>
      <c r="AX1641" s="93"/>
      <c r="AY1641" s="93"/>
      <c r="AZ1641" s="93"/>
      <c r="BA1641" s="93"/>
      <c r="BB1641" s="93"/>
      <c r="BC1641" s="93"/>
      <c r="BD1641" s="93"/>
      <c r="BE1641" s="93"/>
      <c r="BF1641" s="93"/>
      <c r="BG1641" s="93"/>
      <c r="BH1641" s="93"/>
      <c r="BI1641" s="93"/>
      <c r="BJ1641" s="93"/>
      <c r="BK1641" s="93"/>
      <c r="BL1641" s="93"/>
      <c r="BM1641" s="93"/>
      <c r="BN1641" s="93"/>
      <c r="BO1641" s="93"/>
      <c r="BP1641" s="93"/>
      <c r="BQ1641" s="93"/>
      <c r="BR1641" s="93"/>
      <c r="BS1641" s="93"/>
      <c r="BT1641" s="93"/>
      <c r="BU1641" s="93"/>
      <c r="BV1641" s="93"/>
      <c r="BW1641" s="93"/>
      <c r="BX1641" s="93"/>
      <c r="BY1641" s="93"/>
    </row>
    <row r="1642" spans="1:77" s="97" customFormat="1" x14ac:dyDescent="0.2">
      <c r="A1642" s="157"/>
      <c r="X1642" s="93"/>
      <c r="Y1642" s="93"/>
      <c r="Z1642" s="93"/>
      <c r="AA1642" s="93"/>
      <c r="AB1642" s="93"/>
      <c r="AC1642" s="93"/>
      <c r="AD1642" s="93"/>
      <c r="AE1642" s="93"/>
      <c r="AF1642" s="93"/>
      <c r="AG1642" s="93"/>
      <c r="AH1642" s="93"/>
      <c r="AI1642" s="93"/>
      <c r="AJ1642" s="93"/>
      <c r="AK1642" s="93"/>
      <c r="AL1642" s="93"/>
      <c r="AM1642" s="93"/>
      <c r="AN1642" s="93"/>
      <c r="AO1642" s="93"/>
      <c r="AP1642" s="93"/>
      <c r="AQ1642" s="93"/>
      <c r="AR1642" s="93"/>
      <c r="AS1642" s="93"/>
      <c r="AT1642" s="93"/>
      <c r="AU1642" s="93"/>
      <c r="AV1642" s="93"/>
      <c r="AW1642" s="93"/>
      <c r="AX1642" s="93"/>
      <c r="AY1642" s="93"/>
      <c r="AZ1642" s="93"/>
      <c r="BA1642" s="93"/>
      <c r="BB1642" s="93"/>
      <c r="BC1642" s="93"/>
      <c r="BD1642" s="93"/>
      <c r="BE1642" s="93"/>
      <c r="BF1642" s="93"/>
      <c r="BG1642" s="93"/>
      <c r="BH1642" s="93"/>
      <c r="BI1642" s="93"/>
      <c r="BJ1642" s="93"/>
      <c r="BK1642" s="93"/>
      <c r="BL1642" s="93"/>
      <c r="BM1642" s="93"/>
      <c r="BN1642" s="93"/>
      <c r="BO1642" s="93"/>
      <c r="BP1642" s="93"/>
      <c r="BQ1642" s="93"/>
      <c r="BR1642" s="93"/>
      <c r="BS1642" s="93"/>
      <c r="BT1642" s="93"/>
      <c r="BU1642" s="93"/>
      <c r="BV1642" s="93"/>
      <c r="BW1642" s="93"/>
      <c r="BX1642" s="93"/>
      <c r="BY1642" s="93"/>
    </row>
    <row r="1643" spans="1:77" s="97" customFormat="1" x14ac:dyDescent="0.2">
      <c r="A1643" s="157"/>
      <c r="X1643" s="93"/>
      <c r="Y1643" s="93"/>
      <c r="Z1643" s="93"/>
      <c r="AA1643" s="93"/>
      <c r="AB1643" s="93"/>
      <c r="AC1643" s="93"/>
      <c r="AD1643" s="93"/>
      <c r="AE1643" s="93"/>
      <c r="AF1643" s="93"/>
      <c r="AG1643" s="93"/>
      <c r="AH1643" s="93"/>
      <c r="AI1643" s="93"/>
      <c r="AJ1643" s="93"/>
      <c r="AK1643" s="93"/>
      <c r="AL1643" s="93"/>
      <c r="AM1643" s="93"/>
      <c r="AN1643" s="93"/>
      <c r="AO1643" s="93"/>
      <c r="AP1643" s="93"/>
      <c r="AQ1643" s="93"/>
      <c r="AR1643" s="93"/>
      <c r="AS1643" s="93"/>
      <c r="AT1643" s="93"/>
      <c r="AU1643" s="93"/>
      <c r="AV1643" s="93"/>
      <c r="AW1643" s="93"/>
      <c r="AX1643" s="93"/>
      <c r="AY1643" s="93"/>
      <c r="AZ1643" s="93"/>
      <c r="BA1643" s="93"/>
      <c r="BB1643" s="93"/>
      <c r="BC1643" s="93"/>
      <c r="BD1643" s="93"/>
      <c r="BE1643" s="93"/>
      <c r="BF1643" s="93"/>
      <c r="BG1643" s="93"/>
      <c r="BH1643" s="93"/>
      <c r="BI1643" s="93"/>
      <c r="BJ1643" s="93"/>
      <c r="BK1643" s="93"/>
      <c r="BL1643" s="93"/>
      <c r="BM1643" s="93"/>
      <c r="BN1643" s="93"/>
      <c r="BO1643" s="93"/>
      <c r="BP1643" s="93"/>
      <c r="BQ1643" s="93"/>
      <c r="BR1643" s="93"/>
      <c r="BS1643" s="93"/>
      <c r="BT1643" s="93"/>
      <c r="BU1643" s="93"/>
      <c r="BV1643" s="93"/>
      <c r="BW1643" s="93"/>
      <c r="BX1643" s="93"/>
      <c r="BY1643" s="93"/>
    </row>
    <row r="1644" spans="1:77" s="97" customFormat="1" x14ac:dyDescent="0.2">
      <c r="A1644" s="157"/>
      <c r="X1644" s="93"/>
      <c r="Y1644" s="93"/>
      <c r="Z1644" s="93"/>
      <c r="AA1644" s="93"/>
      <c r="AB1644" s="93"/>
      <c r="AC1644" s="93"/>
      <c r="AD1644" s="93"/>
      <c r="AE1644" s="93"/>
      <c r="AF1644" s="93"/>
      <c r="AG1644" s="93"/>
      <c r="AH1644" s="93"/>
      <c r="AI1644" s="93"/>
      <c r="AJ1644" s="93"/>
      <c r="AK1644" s="93"/>
      <c r="AL1644" s="93"/>
      <c r="AM1644" s="93"/>
      <c r="AN1644" s="93"/>
      <c r="AO1644" s="93"/>
      <c r="AP1644" s="93"/>
      <c r="AQ1644" s="93"/>
      <c r="AR1644" s="93"/>
      <c r="AS1644" s="93"/>
      <c r="AT1644" s="93"/>
      <c r="AU1644" s="93"/>
      <c r="AV1644" s="93"/>
      <c r="AW1644" s="93"/>
      <c r="AX1644" s="93"/>
      <c r="AY1644" s="93"/>
      <c r="AZ1644" s="93"/>
      <c r="BA1644" s="93"/>
      <c r="BB1644" s="93"/>
      <c r="BC1644" s="93"/>
      <c r="BD1644" s="93"/>
      <c r="BE1644" s="93"/>
      <c r="BF1644" s="93"/>
      <c r="BG1644" s="93"/>
      <c r="BH1644" s="93"/>
      <c r="BI1644" s="93"/>
      <c r="BJ1644" s="93"/>
      <c r="BK1644" s="93"/>
      <c r="BL1644" s="93"/>
      <c r="BM1644" s="93"/>
      <c r="BN1644" s="93"/>
      <c r="BO1644" s="93"/>
      <c r="BP1644" s="93"/>
      <c r="BQ1644" s="93"/>
      <c r="BR1644" s="93"/>
      <c r="BS1644" s="93"/>
      <c r="BT1644" s="93"/>
      <c r="BU1644" s="93"/>
      <c r="BV1644" s="93"/>
      <c r="BW1644" s="93"/>
      <c r="BX1644" s="93"/>
      <c r="BY1644" s="93"/>
    </row>
    <row r="1645" spans="1:77" s="97" customFormat="1" x14ac:dyDescent="0.2">
      <c r="A1645" s="157"/>
      <c r="X1645" s="93"/>
      <c r="Y1645" s="93"/>
      <c r="Z1645" s="93"/>
      <c r="AA1645" s="93"/>
      <c r="AB1645" s="93"/>
      <c r="AC1645" s="93"/>
      <c r="AD1645" s="93"/>
      <c r="AE1645" s="93"/>
      <c r="AF1645" s="93"/>
      <c r="AG1645" s="93"/>
      <c r="AH1645" s="93"/>
      <c r="AI1645" s="93"/>
      <c r="AJ1645" s="93"/>
      <c r="AK1645" s="93"/>
      <c r="AL1645" s="93"/>
      <c r="AM1645" s="93"/>
      <c r="AN1645" s="93"/>
      <c r="AO1645" s="93"/>
      <c r="AP1645" s="93"/>
      <c r="AQ1645" s="93"/>
      <c r="AR1645" s="93"/>
      <c r="AS1645" s="93"/>
      <c r="AT1645" s="93"/>
      <c r="AU1645" s="93"/>
      <c r="AV1645" s="93"/>
      <c r="AW1645" s="93"/>
      <c r="AX1645" s="93"/>
      <c r="AY1645" s="93"/>
      <c r="AZ1645" s="93"/>
      <c r="BA1645" s="93"/>
      <c r="BB1645" s="93"/>
      <c r="BC1645" s="93"/>
      <c r="BD1645" s="93"/>
      <c r="BE1645" s="93"/>
      <c r="BF1645" s="93"/>
      <c r="BG1645" s="93"/>
      <c r="BH1645" s="93"/>
      <c r="BI1645" s="93"/>
      <c r="BJ1645" s="93"/>
      <c r="BK1645" s="93"/>
      <c r="BL1645" s="93"/>
      <c r="BM1645" s="93"/>
      <c r="BN1645" s="93"/>
      <c r="BO1645" s="93"/>
      <c r="BP1645" s="93"/>
      <c r="BQ1645" s="93"/>
      <c r="BR1645" s="93"/>
      <c r="BS1645" s="93"/>
      <c r="BT1645" s="93"/>
      <c r="BU1645" s="93"/>
      <c r="BV1645" s="93"/>
      <c r="BW1645" s="93"/>
      <c r="BX1645" s="93"/>
      <c r="BY1645" s="93"/>
    </row>
    <row r="1646" spans="1:77" s="97" customFormat="1" x14ac:dyDescent="0.2">
      <c r="A1646" s="157"/>
      <c r="X1646" s="93"/>
      <c r="Y1646" s="93"/>
      <c r="Z1646" s="93"/>
      <c r="AA1646" s="93"/>
      <c r="AB1646" s="93"/>
      <c r="AC1646" s="93"/>
      <c r="AD1646" s="93"/>
      <c r="AE1646" s="93"/>
      <c r="AF1646" s="93"/>
      <c r="AG1646" s="93"/>
      <c r="AH1646" s="93"/>
      <c r="AI1646" s="93"/>
      <c r="AJ1646" s="93"/>
      <c r="AK1646" s="93"/>
      <c r="AL1646" s="93"/>
      <c r="AM1646" s="93"/>
      <c r="AN1646" s="93"/>
      <c r="AO1646" s="93"/>
      <c r="AP1646" s="93"/>
      <c r="AQ1646" s="93"/>
      <c r="AR1646" s="93"/>
      <c r="AS1646" s="93"/>
      <c r="AT1646" s="93"/>
      <c r="AU1646" s="93"/>
      <c r="AV1646" s="93"/>
      <c r="AW1646" s="93"/>
      <c r="AX1646" s="93"/>
      <c r="AY1646" s="93"/>
      <c r="AZ1646" s="93"/>
      <c r="BA1646" s="93"/>
      <c r="BB1646" s="93"/>
      <c r="BC1646" s="93"/>
      <c r="BD1646" s="93"/>
      <c r="BE1646" s="93"/>
      <c r="BF1646" s="93"/>
      <c r="BG1646" s="93"/>
      <c r="BH1646" s="93"/>
      <c r="BI1646" s="93"/>
      <c r="BJ1646" s="93"/>
      <c r="BK1646" s="93"/>
      <c r="BL1646" s="93"/>
      <c r="BM1646" s="93"/>
      <c r="BN1646" s="93"/>
      <c r="BO1646" s="93"/>
      <c r="BP1646" s="93"/>
      <c r="BQ1646" s="93"/>
      <c r="BR1646" s="93"/>
      <c r="BS1646" s="93"/>
      <c r="BT1646" s="93"/>
      <c r="BU1646" s="93"/>
      <c r="BV1646" s="93"/>
      <c r="BW1646" s="93"/>
      <c r="BX1646" s="93"/>
      <c r="BY1646" s="93"/>
    </row>
    <row r="1647" spans="1:77" s="97" customFormat="1" x14ac:dyDescent="0.2">
      <c r="A1647" s="157"/>
      <c r="X1647" s="93"/>
      <c r="Y1647" s="93"/>
      <c r="Z1647" s="93"/>
      <c r="AA1647" s="93"/>
      <c r="AB1647" s="93"/>
      <c r="AC1647" s="93"/>
      <c r="AD1647" s="93"/>
      <c r="AE1647" s="93"/>
      <c r="AF1647" s="93"/>
      <c r="AG1647" s="93"/>
      <c r="AH1647" s="93"/>
      <c r="AI1647" s="93"/>
      <c r="AJ1647" s="93"/>
      <c r="AK1647" s="93"/>
      <c r="AL1647" s="93"/>
      <c r="AM1647" s="93"/>
      <c r="AN1647" s="93"/>
      <c r="AO1647" s="93"/>
      <c r="AP1647" s="93"/>
      <c r="AQ1647" s="93"/>
      <c r="AR1647" s="93"/>
      <c r="AS1647" s="93"/>
      <c r="AT1647" s="93"/>
      <c r="AU1647" s="93"/>
      <c r="AV1647" s="93"/>
      <c r="AW1647" s="93"/>
      <c r="AX1647" s="93"/>
      <c r="AY1647" s="93"/>
      <c r="AZ1647" s="93"/>
      <c r="BA1647" s="93"/>
      <c r="BB1647" s="93"/>
      <c r="BC1647" s="93"/>
      <c r="BD1647" s="93"/>
      <c r="BE1647" s="93"/>
      <c r="BF1647" s="93"/>
      <c r="BG1647" s="93"/>
      <c r="BH1647" s="93"/>
      <c r="BI1647" s="93"/>
      <c r="BJ1647" s="93"/>
      <c r="BK1647" s="93"/>
      <c r="BL1647" s="93"/>
      <c r="BM1647" s="93"/>
      <c r="BN1647" s="93"/>
      <c r="BO1647" s="93"/>
      <c r="BP1647" s="93"/>
      <c r="BQ1647" s="93"/>
      <c r="BR1647" s="93"/>
      <c r="BS1647" s="93"/>
      <c r="BT1647" s="93"/>
      <c r="BU1647" s="93"/>
      <c r="BV1647" s="93"/>
      <c r="BW1647" s="93"/>
      <c r="BX1647" s="93"/>
      <c r="BY1647" s="93"/>
    </row>
    <row r="1648" spans="1:77" s="97" customFormat="1" x14ac:dyDescent="0.2">
      <c r="A1648" s="157"/>
      <c r="X1648" s="93"/>
      <c r="Y1648" s="93"/>
      <c r="Z1648" s="93"/>
      <c r="AA1648" s="93"/>
      <c r="AB1648" s="93"/>
      <c r="AC1648" s="93"/>
      <c r="AD1648" s="93"/>
      <c r="AE1648" s="93"/>
      <c r="AF1648" s="93"/>
      <c r="AG1648" s="93"/>
      <c r="AH1648" s="93"/>
      <c r="AI1648" s="93"/>
      <c r="AJ1648" s="93"/>
      <c r="AK1648" s="93"/>
      <c r="AL1648" s="93"/>
      <c r="AM1648" s="93"/>
      <c r="AN1648" s="93"/>
      <c r="AO1648" s="93"/>
      <c r="AP1648" s="93"/>
      <c r="AQ1648" s="93"/>
      <c r="AR1648" s="93"/>
      <c r="AS1648" s="93"/>
      <c r="AT1648" s="93"/>
      <c r="AU1648" s="93"/>
      <c r="AV1648" s="93"/>
      <c r="AW1648" s="93"/>
      <c r="AX1648" s="93"/>
      <c r="AY1648" s="93"/>
      <c r="AZ1648" s="93"/>
      <c r="BA1648" s="93"/>
      <c r="BB1648" s="93"/>
      <c r="BC1648" s="93"/>
      <c r="BD1648" s="93"/>
      <c r="BE1648" s="93"/>
      <c r="BF1648" s="93"/>
      <c r="BG1648" s="93"/>
      <c r="BH1648" s="93"/>
      <c r="BI1648" s="93"/>
      <c r="BJ1648" s="93"/>
      <c r="BK1648" s="93"/>
      <c r="BL1648" s="93"/>
      <c r="BM1648" s="93"/>
      <c r="BN1648" s="93"/>
      <c r="BO1648" s="93"/>
      <c r="BP1648" s="93"/>
      <c r="BQ1648" s="93"/>
      <c r="BR1648" s="93"/>
      <c r="BS1648" s="93"/>
      <c r="BT1648" s="93"/>
      <c r="BU1648" s="93"/>
      <c r="BV1648" s="93"/>
      <c r="BW1648" s="93"/>
      <c r="BX1648" s="93"/>
      <c r="BY1648" s="93"/>
    </row>
    <row r="1649" spans="1:77" s="97" customFormat="1" x14ac:dyDescent="0.2">
      <c r="A1649" s="157"/>
      <c r="X1649" s="93"/>
      <c r="Y1649" s="93"/>
      <c r="Z1649" s="93"/>
      <c r="AA1649" s="93"/>
      <c r="AB1649" s="93"/>
      <c r="AC1649" s="93"/>
      <c r="AD1649" s="93"/>
      <c r="AE1649" s="93"/>
      <c r="AF1649" s="93"/>
      <c r="AG1649" s="93"/>
      <c r="AH1649" s="93"/>
      <c r="AI1649" s="93"/>
      <c r="AJ1649" s="93"/>
      <c r="AK1649" s="93"/>
      <c r="AL1649" s="93"/>
      <c r="AM1649" s="93"/>
      <c r="AN1649" s="93"/>
      <c r="AO1649" s="93"/>
      <c r="AP1649" s="93"/>
      <c r="AQ1649" s="93"/>
      <c r="AR1649" s="93"/>
      <c r="AS1649" s="93"/>
      <c r="AT1649" s="93"/>
      <c r="AU1649" s="93"/>
      <c r="AV1649" s="93"/>
      <c r="AW1649" s="93"/>
      <c r="AX1649" s="93"/>
      <c r="AY1649" s="93"/>
      <c r="AZ1649" s="93"/>
      <c r="BA1649" s="93"/>
      <c r="BB1649" s="93"/>
      <c r="BC1649" s="93"/>
      <c r="BD1649" s="93"/>
      <c r="BE1649" s="93"/>
      <c r="BF1649" s="93"/>
      <c r="BG1649" s="93"/>
      <c r="BH1649" s="93"/>
      <c r="BI1649" s="93"/>
      <c r="BJ1649" s="93"/>
      <c r="BK1649" s="93"/>
      <c r="BL1649" s="93"/>
      <c r="BM1649" s="93"/>
      <c r="BN1649" s="93"/>
      <c r="BO1649" s="93"/>
      <c r="BP1649" s="93"/>
      <c r="BQ1649" s="93"/>
      <c r="BR1649" s="93"/>
      <c r="BS1649" s="93"/>
      <c r="BT1649" s="93"/>
      <c r="BU1649" s="93"/>
      <c r="BV1649" s="93"/>
      <c r="BW1649" s="93"/>
      <c r="BX1649" s="93"/>
      <c r="BY1649" s="93"/>
    </row>
    <row r="1650" spans="1:77" s="97" customFormat="1" x14ac:dyDescent="0.2">
      <c r="A1650" s="157"/>
      <c r="X1650" s="93"/>
      <c r="Y1650" s="93"/>
      <c r="Z1650" s="93"/>
      <c r="AA1650" s="93"/>
      <c r="AB1650" s="93"/>
      <c r="AC1650" s="93"/>
      <c r="AD1650" s="93"/>
      <c r="AE1650" s="93"/>
      <c r="AF1650" s="93"/>
      <c r="AG1650" s="93"/>
      <c r="AH1650" s="93"/>
      <c r="AI1650" s="93"/>
      <c r="AJ1650" s="93"/>
      <c r="AK1650" s="93"/>
      <c r="AL1650" s="93"/>
      <c r="AM1650" s="93"/>
      <c r="AN1650" s="93"/>
      <c r="AO1650" s="93"/>
      <c r="AP1650" s="93"/>
      <c r="AQ1650" s="93"/>
      <c r="AR1650" s="93"/>
      <c r="AS1650" s="93"/>
      <c r="AT1650" s="93"/>
      <c r="AU1650" s="93"/>
      <c r="AV1650" s="93"/>
      <c r="AW1650" s="93"/>
      <c r="AX1650" s="93"/>
      <c r="AY1650" s="93"/>
      <c r="AZ1650" s="93"/>
      <c r="BA1650" s="93"/>
      <c r="BB1650" s="93"/>
      <c r="BC1650" s="93"/>
      <c r="BD1650" s="93"/>
      <c r="BE1650" s="93"/>
      <c r="BF1650" s="93"/>
      <c r="BG1650" s="93"/>
      <c r="BH1650" s="93"/>
      <c r="BI1650" s="93"/>
      <c r="BJ1650" s="93"/>
      <c r="BK1650" s="93"/>
      <c r="BL1650" s="93"/>
      <c r="BM1650" s="93"/>
      <c r="BN1650" s="93"/>
      <c r="BO1650" s="93"/>
      <c r="BP1650" s="93"/>
      <c r="BQ1650" s="93"/>
      <c r="BR1650" s="93"/>
      <c r="BS1650" s="93"/>
      <c r="BT1650" s="93"/>
      <c r="BU1650" s="93"/>
      <c r="BV1650" s="93"/>
      <c r="BW1650" s="93"/>
      <c r="BX1650" s="93"/>
      <c r="BY1650" s="93"/>
    </row>
    <row r="1651" spans="1:77" s="97" customFormat="1" x14ac:dyDescent="0.2">
      <c r="A1651" s="157"/>
      <c r="X1651" s="93"/>
      <c r="Y1651" s="93"/>
      <c r="Z1651" s="93"/>
      <c r="AA1651" s="93"/>
      <c r="AB1651" s="93"/>
      <c r="AC1651" s="93"/>
      <c r="AD1651" s="93"/>
      <c r="AE1651" s="93"/>
      <c r="AF1651" s="93"/>
      <c r="AG1651" s="93"/>
      <c r="AH1651" s="93"/>
      <c r="AI1651" s="93"/>
      <c r="AJ1651" s="93"/>
      <c r="AK1651" s="93"/>
      <c r="AL1651" s="93"/>
      <c r="AM1651" s="93"/>
      <c r="AN1651" s="93"/>
      <c r="AO1651" s="93"/>
      <c r="AP1651" s="93"/>
      <c r="AQ1651" s="93"/>
      <c r="AR1651" s="93"/>
      <c r="AS1651" s="93"/>
      <c r="AT1651" s="93"/>
      <c r="AU1651" s="93"/>
      <c r="AV1651" s="93"/>
      <c r="AW1651" s="93"/>
      <c r="AX1651" s="93"/>
      <c r="AY1651" s="93"/>
      <c r="AZ1651" s="93"/>
      <c r="BA1651" s="93"/>
      <c r="BB1651" s="93"/>
      <c r="BC1651" s="93"/>
      <c r="BD1651" s="93"/>
      <c r="BE1651" s="93"/>
      <c r="BF1651" s="93"/>
      <c r="BG1651" s="93"/>
      <c r="BH1651" s="93"/>
      <c r="BI1651" s="93"/>
      <c r="BJ1651" s="93"/>
      <c r="BK1651" s="93"/>
      <c r="BL1651" s="93"/>
      <c r="BM1651" s="93"/>
      <c r="BN1651" s="93"/>
      <c r="BO1651" s="93"/>
      <c r="BP1651" s="93"/>
      <c r="BQ1651" s="93"/>
      <c r="BR1651" s="93"/>
      <c r="BS1651" s="93"/>
      <c r="BT1651" s="93"/>
      <c r="BU1651" s="93"/>
      <c r="BV1651" s="93"/>
      <c r="BW1651" s="93"/>
      <c r="BX1651" s="93"/>
      <c r="BY1651" s="93"/>
    </row>
    <row r="1652" spans="1:77" s="97" customFormat="1" x14ac:dyDescent="0.2">
      <c r="A1652" s="157"/>
      <c r="X1652" s="93"/>
      <c r="Y1652" s="93"/>
      <c r="Z1652" s="93"/>
      <c r="AA1652" s="93"/>
      <c r="AB1652" s="93"/>
      <c r="AC1652" s="93"/>
      <c r="AD1652" s="93"/>
      <c r="AE1652" s="93"/>
      <c r="AF1652" s="93"/>
      <c r="AG1652" s="93"/>
      <c r="AH1652" s="93"/>
      <c r="AI1652" s="93"/>
      <c r="AJ1652" s="93"/>
      <c r="AK1652" s="93"/>
      <c r="AL1652" s="93"/>
      <c r="AM1652" s="93"/>
      <c r="AN1652" s="93"/>
      <c r="AO1652" s="93"/>
      <c r="AP1652" s="93"/>
      <c r="AQ1652" s="93"/>
      <c r="AR1652" s="93"/>
      <c r="AS1652" s="93"/>
      <c r="AT1652" s="93"/>
      <c r="AU1652" s="93"/>
      <c r="AV1652" s="93"/>
      <c r="AW1652" s="93"/>
      <c r="AX1652" s="93"/>
      <c r="AY1652" s="93"/>
      <c r="AZ1652" s="93"/>
      <c r="BA1652" s="93"/>
      <c r="BB1652" s="93"/>
      <c r="BC1652" s="93"/>
      <c r="BD1652" s="93"/>
      <c r="BE1652" s="93"/>
      <c r="BF1652" s="93"/>
      <c r="BG1652" s="93"/>
      <c r="BH1652" s="93"/>
      <c r="BI1652" s="93"/>
      <c r="BJ1652" s="93"/>
      <c r="BK1652" s="93"/>
      <c r="BL1652" s="93"/>
      <c r="BM1652" s="93"/>
      <c r="BN1652" s="93"/>
      <c r="BO1652" s="93"/>
      <c r="BP1652" s="93"/>
      <c r="BQ1652" s="93"/>
      <c r="BR1652" s="93"/>
      <c r="BS1652" s="93"/>
      <c r="BT1652" s="93"/>
      <c r="BU1652" s="93"/>
      <c r="BV1652" s="93"/>
      <c r="BW1652" s="93"/>
      <c r="BX1652" s="93"/>
      <c r="BY1652" s="93"/>
    </row>
    <row r="1653" spans="1:77" s="97" customFormat="1" x14ac:dyDescent="0.2">
      <c r="A1653" s="157"/>
      <c r="X1653" s="93"/>
      <c r="Y1653" s="93"/>
      <c r="Z1653" s="93"/>
      <c r="AA1653" s="93"/>
      <c r="AB1653" s="93"/>
      <c r="AC1653" s="93"/>
      <c r="AD1653" s="93"/>
      <c r="AE1653" s="93"/>
      <c r="AF1653" s="93"/>
      <c r="AG1653" s="93"/>
      <c r="AH1653" s="93"/>
      <c r="AI1653" s="93"/>
      <c r="AJ1653" s="93"/>
      <c r="AK1653" s="93"/>
      <c r="AL1653" s="93"/>
      <c r="AM1653" s="93"/>
      <c r="AN1653" s="93"/>
      <c r="AO1653" s="93"/>
      <c r="AP1653" s="93"/>
      <c r="AQ1653" s="93"/>
      <c r="AR1653" s="93"/>
      <c r="AS1653" s="93"/>
      <c r="AT1653" s="93"/>
      <c r="AU1653" s="93"/>
      <c r="AV1653" s="93"/>
      <c r="AW1653" s="93"/>
      <c r="AX1653" s="93"/>
      <c r="AY1653" s="93"/>
      <c r="AZ1653" s="93"/>
      <c r="BA1653" s="93"/>
      <c r="BB1653" s="93"/>
      <c r="BC1653" s="93"/>
      <c r="BD1653" s="93"/>
      <c r="BE1653" s="93"/>
      <c r="BF1653" s="93"/>
      <c r="BG1653" s="93"/>
      <c r="BH1653" s="93"/>
      <c r="BI1653" s="93"/>
      <c r="BJ1653" s="93"/>
      <c r="BK1653" s="93"/>
      <c r="BL1653" s="93"/>
      <c r="BM1653" s="93"/>
      <c r="BN1653" s="93"/>
      <c r="BO1653" s="93"/>
      <c r="BP1653" s="93"/>
      <c r="BQ1653" s="93"/>
      <c r="BR1653" s="93"/>
      <c r="BS1653" s="93"/>
      <c r="BT1653" s="93"/>
      <c r="BU1653" s="93"/>
      <c r="BV1653" s="93"/>
      <c r="BW1653" s="93"/>
      <c r="BX1653" s="93"/>
      <c r="BY1653" s="93"/>
    </row>
    <row r="1654" spans="1:77" s="97" customFormat="1" x14ac:dyDescent="0.2">
      <c r="A1654" s="157"/>
      <c r="X1654" s="93"/>
      <c r="Y1654" s="93"/>
      <c r="Z1654" s="93"/>
      <c r="AA1654" s="93"/>
      <c r="AB1654" s="93"/>
      <c r="AC1654" s="93"/>
      <c r="AD1654" s="93"/>
      <c r="AE1654" s="93"/>
      <c r="AF1654" s="93"/>
      <c r="AG1654" s="93"/>
      <c r="AH1654" s="93"/>
      <c r="AI1654" s="93"/>
      <c r="AJ1654" s="93"/>
      <c r="AK1654" s="93"/>
      <c r="AL1654" s="93"/>
      <c r="AM1654" s="93"/>
      <c r="AN1654" s="93"/>
      <c r="AO1654" s="93"/>
      <c r="AP1654" s="93"/>
      <c r="AQ1654" s="93"/>
      <c r="AR1654" s="93"/>
      <c r="AS1654" s="93"/>
      <c r="AT1654" s="93"/>
      <c r="AU1654" s="93"/>
      <c r="AV1654" s="93"/>
      <c r="AW1654" s="93"/>
      <c r="AX1654" s="93"/>
      <c r="AY1654" s="93"/>
      <c r="AZ1654" s="93"/>
      <c r="BA1654" s="93"/>
      <c r="BB1654" s="93"/>
      <c r="BC1654" s="93"/>
      <c r="BD1654" s="93"/>
      <c r="BE1654" s="93"/>
      <c r="BF1654" s="93"/>
      <c r="BG1654" s="93"/>
      <c r="BH1654" s="93"/>
      <c r="BI1654" s="93"/>
      <c r="BJ1654" s="93"/>
      <c r="BK1654" s="93"/>
      <c r="BL1654" s="93"/>
      <c r="BM1654" s="93"/>
      <c r="BN1654" s="93"/>
      <c r="BO1654" s="93"/>
      <c r="BP1654" s="93"/>
      <c r="BQ1654" s="93"/>
      <c r="BR1654" s="93"/>
      <c r="BS1654" s="93"/>
      <c r="BT1654" s="93"/>
      <c r="BU1654" s="93"/>
      <c r="BV1654" s="93"/>
      <c r="BW1654" s="93"/>
      <c r="BX1654" s="93"/>
      <c r="BY1654" s="93"/>
    </row>
    <row r="1655" spans="1:77" s="97" customFormat="1" x14ac:dyDescent="0.2">
      <c r="A1655" s="157"/>
      <c r="X1655" s="93"/>
      <c r="Y1655" s="93"/>
      <c r="Z1655" s="93"/>
      <c r="AA1655" s="93"/>
      <c r="AB1655" s="93"/>
      <c r="AC1655" s="93"/>
      <c r="AD1655" s="93"/>
      <c r="AE1655" s="93"/>
      <c r="AF1655" s="93"/>
      <c r="AG1655" s="93"/>
      <c r="AH1655" s="93"/>
      <c r="AI1655" s="93"/>
      <c r="AJ1655" s="93"/>
      <c r="AK1655" s="93"/>
      <c r="AL1655" s="93"/>
      <c r="AM1655" s="93"/>
      <c r="AN1655" s="93"/>
      <c r="AO1655" s="93"/>
      <c r="AP1655" s="93"/>
      <c r="AQ1655" s="93"/>
      <c r="AR1655" s="93"/>
      <c r="AS1655" s="93"/>
      <c r="AT1655" s="93"/>
      <c r="AU1655" s="93"/>
      <c r="AV1655" s="93"/>
      <c r="AW1655" s="93"/>
      <c r="AX1655" s="93"/>
      <c r="AY1655" s="93"/>
      <c r="AZ1655" s="93"/>
      <c r="BA1655" s="93"/>
      <c r="BB1655" s="93"/>
      <c r="BC1655" s="93"/>
      <c r="BD1655" s="93"/>
      <c r="BE1655" s="93"/>
      <c r="BF1655" s="93"/>
      <c r="BG1655" s="93"/>
      <c r="BH1655" s="93"/>
      <c r="BI1655" s="93"/>
      <c r="BJ1655" s="93"/>
      <c r="BK1655" s="93"/>
      <c r="BL1655" s="93"/>
      <c r="BM1655" s="93"/>
      <c r="BN1655" s="93"/>
      <c r="BO1655" s="93"/>
      <c r="BP1655" s="93"/>
      <c r="BQ1655" s="93"/>
      <c r="BR1655" s="93"/>
      <c r="BS1655" s="93"/>
      <c r="BT1655" s="93"/>
      <c r="BU1655" s="93"/>
      <c r="BV1655" s="93"/>
      <c r="BW1655" s="93"/>
      <c r="BX1655" s="93"/>
      <c r="BY1655" s="93"/>
    </row>
    <row r="1656" spans="1:77" s="97" customFormat="1" x14ac:dyDescent="0.2">
      <c r="A1656" s="157"/>
      <c r="X1656" s="93"/>
      <c r="Y1656" s="93"/>
      <c r="Z1656" s="93"/>
      <c r="AA1656" s="93"/>
      <c r="AB1656" s="93"/>
      <c r="AC1656" s="93"/>
      <c r="AD1656" s="93"/>
      <c r="AE1656" s="93"/>
      <c r="AF1656" s="93"/>
      <c r="AG1656" s="93"/>
      <c r="AH1656" s="93"/>
      <c r="AI1656" s="93"/>
      <c r="AJ1656" s="93"/>
      <c r="AK1656" s="93"/>
      <c r="AL1656" s="93"/>
      <c r="AM1656" s="93"/>
      <c r="AN1656" s="93"/>
      <c r="AO1656" s="93"/>
      <c r="AP1656" s="93"/>
      <c r="AQ1656" s="93"/>
      <c r="AR1656" s="93"/>
      <c r="AS1656" s="93"/>
      <c r="AT1656" s="93"/>
      <c r="AU1656" s="93"/>
      <c r="AV1656" s="93"/>
      <c r="AW1656" s="93"/>
      <c r="AX1656" s="93"/>
      <c r="AY1656" s="93"/>
      <c r="AZ1656" s="93"/>
      <c r="BA1656" s="93"/>
      <c r="BB1656" s="93"/>
      <c r="BC1656" s="93"/>
      <c r="BD1656" s="93"/>
      <c r="BE1656" s="93"/>
      <c r="BF1656" s="93"/>
      <c r="BG1656" s="93"/>
      <c r="BH1656" s="93"/>
      <c r="BI1656" s="93"/>
      <c r="BJ1656" s="93"/>
      <c r="BK1656" s="93"/>
      <c r="BL1656" s="93"/>
      <c r="BM1656" s="93"/>
      <c r="BN1656" s="93"/>
      <c r="BO1656" s="93"/>
      <c r="BP1656" s="93"/>
      <c r="BQ1656" s="93"/>
      <c r="BR1656" s="93"/>
      <c r="BS1656" s="93"/>
      <c r="BT1656" s="93"/>
      <c r="BU1656" s="93"/>
      <c r="BV1656" s="93"/>
      <c r="BW1656" s="93"/>
      <c r="BX1656" s="93"/>
      <c r="BY1656" s="93"/>
    </row>
    <row r="1657" spans="1:77" s="97" customFormat="1" x14ac:dyDescent="0.2">
      <c r="A1657" s="157"/>
      <c r="X1657" s="93"/>
      <c r="Y1657" s="93"/>
      <c r="Z1657" s="93"/>
      <c r="AA1657" s="93"/>
      <c r="AB1657" s="93"/>
      <c r="AC1657" s="93"/>
      <c r="AD1657" s="93"/>
      <c r="AE1657" s="93"/>
      <c r="AF1657" s="93"/>
      <c r="AG1657" s="93"/>
      <c r="AH1657" s="93"/>
      <c r="AI1657" s="93"/>
      <c r="AJ1657" s="93"/>
      <c r="AK1657" s="93"/>
      <c r="AL1657" s="93"/>
      <c r="AM1657" s="93"/>
      <c r="AN1657" s="93"/>
      <c r="AO1657" s="93"/>
      <c r="AP1657" s="93"/>
      <c r="AQ1657" s="93"/>
      <c r="AR1657" s="93"/>
      <c r="AS1657" s="93"/>
      <c r="AT1657" s="93"/>
      <c r="AU1657" s="93"/>
      <c r="AV1657" s="93"/>
      <c r="AW1657" s="93"/>
      <c r="AX1657" s="93"/>
      <c r="AY1657" s="93"/>
      <c r="AZ1657" s="93"/>
      <c r="BA1657" s="93"/>
      <c r="BB1657" s="93"/>
      <c r="BC1657" s="93"/>
      <c r="BD1657" s="93"/>
      <c r="BE1657" s="93"/>
      <c r="BF1657" s="93"/>
      <c r="BG1657" s="93"/>
      <c r="BH1657" s="93"/>
      <c r="BI1657" s="93"/>
      <c r="BJ1657" s="93"/>
      <c r="BK1657" s="93"/>
      <c r="BL1657" s="93"/>
      <c r="BM1657" s="93"/>
      <c r="BN1657" s="93"/>
      <c r="BO1657" s="93"/>
      <c r="BP1657" s="93"/>
      <c r="BQ1657" s="93"/>
      <c r="BR1657" s="93"/>
      <c r="BS1657" s="93"/>
      <c r="BT1657" s="93"/>
      <c r="BU1657" s="93"/>
      <c r="BV1657" s="93"/>
      <c r="BW1657" s="93"/>
      <c r="BX1657" s="93"/>
      <c r="BY1657" s="93"/>
    </row>
    <row r="1658" spans="1:77" s="97" customFormat="1" x14ac:dyDescent="0.2">
      <c r="A1658" s="157"/>
      <c r="X1658" s="93"/>
      <c r="Y1658" s="93"/>
      <c r="Z1658" s="93"/>
      <c r="AA1658" s="93"/>
      <c r="AB1658" s="93"/>
      <c r="AC1658" s="93"/>
      <c r="AD1658" s="93"/>
      <c r="AE1658" s="93"/>
      <c r="AF1658" s="93"/>
      <c r="AG1658" s="93"/>
      <c r="AH1658" s="93"/>
      <c r="AI1658" s="93"/>
      <c r="AJ1658" s="93"/>
      <c r="AK1658" s="93"/>
      <c r="AL1658" s="93"/>
      <c r="AM1658" s="93"/>
      <c r="AN1658" s="93"/>
      <c r="AO1658" s="93"/>
      <c r="AP1658" s="93"/>
      <c r="AQ1658" s="93"/>
      <c r="AR1658" s="93"/>
      <c r="AS1658" s="93"/>
      <c r="AT1658" s="93"/>
      <c r="AU1658" s="93"/>
      <c r="AV1658" s="93"/>
      <c r="AW1658" s="93"/>
      <c r="AX1658" s="93"/>
      <c r="AY1658" s="93"/>
      <c r="AZ1658" s="93"/>
      <c r="BA1658" s="93"/>
      <c r="BB1658" s="93"/>
      <c r="BC1658" s="93"/>
      <c r="BD1658" s="93"/>
      <c r="BE1658" s="93"/>
      <c r="BF1658" s="93"/>
      <c r="BG1658" s="93"/>
      <c r="BH1658" s="93"/>
      <c r="BI1658" s="93"/>
      <c r="BJ1658" s="93"/>
      <c r="BK1658" s="93"/>
      <c r="BL1658" s="93"/>
      <c r="BM1658" s="93"/>
      <c r="BN1658" s="93"/>
      <c r="BO1658" s="93"/>
      <c r="BP1658" s="93"/>
      <c r="BQ1658" s="93"/>
      <c r="BR1658" s="93"/>
      <c r="BS1658" s="93"/>
      <c r="BT1658" s="93"/>
      <c r="BU1658" s="93"/>
      <c r="BV1658" s="93"/>
      <c r="BW1658" s="93"/>
      <c r="BX1658" s="93"/>
      <c r="BY1658" s="93"/>
    </row>
    <row r="1659" spans="1:77" s="97" customFormat="1" x14ac:dyDescent="0.2">
      <c r="A1659" s="157"/>
      <c r="X1659" s="93"/>
      <c r="Y1659" s="93"/>
      <c r="Z1659" s="93"/>
      <c r="AA1659" s="93"/>
      <c r="AB1659" s="93"/>
      <c r="AC1659" s="93"/>
      <c r="AD1659" s="93"/>
      <c r="AE1659" s="93"/>
      <c r="AF1659" s="93"/>
      <c r="AG1659" s="93"/>
      <c r="AH1659" s="93"/>
      <c r="AI1659" s="93"/>
      <c r="AJ1659" s="93"/>
      <c r="AK1659" s="93"/>
      <c r="AL1659" s="93"/>
      <c r="AM1659" s="93"/>
      <c r="AN1659" s="93"/>
      <c r="AO1659" s="93"/>
      <c r="AP1659" s="93"/>
      <c r="AQ1659" s="93"/>
      <c r="AR1659" s="93"/>
      <c r="AS1659" s="93"/>
      <c r="AT1659" s="93"/>
      <c r="AU1659" s="93"/>
      <c r="AV1659" s="93"/>
      <c r="AW1659" s="93"/>
      <c r="AX1659" s="93"/>
      <c r="AY1659" s="93"/>
      <c r="AZ1659" s="93"/>
      <c r="BA1659" s="93"/>
      <c r="BB1659" s="93"/>
      <c r="BC1659" s="93"/>
      <c r="BD1659" s="93"/>
      <c r="BE1659" s="93"/>
      <c r="BF1659" s="93"/>
      <c r="BG1659" s="93"/>
      <c r="BH1659" s="93"/>
      <c r="BI1659" s="93"/>
      <c r="BJ1659" s="93"/>
      <c r="BK1659" s="93"/>
      <c r="BL1659" s="93"/>
      <c r="BM1659" s="93"/>
      <c r="BN1659" s="93"/>
      <c r="BO1659" s="93"/>
      <c r="BP1659" s="93"/>
      <c r="BQ1659" s="93"/>
      <c r="BR1659" s="93"/>
      <c r="BS1659" s="93"/>
      <c r="BT1659" s="93"/>
      <c r="BU1659" s="93"/>
      <c r="BV1659" s="93"/>
      <c r="BW1659" s="93"/>
      <c r="BX1659" s="93"/>
      <c r="BY1659" s="93"/>
    </row>
    <row r="1660" spans="1:77" s="97" customFormat="1" x14ac:dyDescent="0.2">
      <c r="A1660" s="157"/>
      <c r="X1660" s="93"/>
      <c r="Y1660" s="93"/>
      <c r="Z1660" s="93"/>
      <c r="AA1660" s="93"/>
      <c r="AB1660" s="93"/>
      <c r="AC1660" s="93"/>
      <c r="AD1660" s="93"/>
      <c r="AE1660" s="93"/>
      <c r="AF1660" s="93"/>
      <c r="AG1660" s="93"/>
      <c r="AH1660" s="93"/>
      <c r="AI1660" s="93"/>
      <c r="AJ1660" s="93"/>
      <c r="AK1660" s="93"/>
      <c r="AL1660" s="93"/>
      <c r="AM1660" s="93"/>
      <c r="AN1660" s="93"/>
      <c r="AO1660" s="93"/>
      <c r="AP1660" s="93"/>
      <c r="AQ1660" s="93"/>
      <c r="AR1660" s="93"/>
      <c r="AS1660" s="93"/>
      <c r="AT1660" s="93"/>
      <c r="AU1660" s="93"/>
      <c r="AV1660" s="93"/>
      <c r="AW1660" s="93"/>
      <c r="AX1660" s="93"/>
      <c r="AY1660" s="93"/>
      <c r="AZ1660" s="93"/>
      <c r="BA1660" s="93"/>
      <c r="BB1660" s="93"/>
      <c r="BC1660" s="93"/>
      <c r="BD1660" s="93"/>
      <c r="BE1660" s="93"/>
      <c r="BF1660" s="93"/>
      <c r="BG1660" s="93"/>
      <c r="BH1660" s="93"/>
      <c r="BI1660" s="93"/>
      <c r="BJ1660" s="93"/>
      <c r="BK1660" s="93"/>
      <c r="BL1660" s="93"/>
      <c r="BM1660" s="93"/>
      <c r="BN1660" s="93"/>
      <c r="BO1660" s="93"/>
      <c r="BP1660" s="93"/>
      <c r="BQ1660" s="93"/>
      <c r="BR1660" s="93"/>
      <c r="BS1660" s="93"/>
      <c r="BT1660" s="93"/>
      <c r="BU1660" s="93"/>
      <c r="BV1660" s="93"/>
      <c r="BW1660" s="93"/>
      <c r="BX1660" s="93"/>
      <c r="BY1660" s="93"/>
    </row>
    <row r="1661" spans="1:77" s="97" customFormat="1" x14ac:dyDescent="0.2">
      <c r="A1661" s="157"/>
      <c r="X1661" s="93"/>
      <c r="Y1661" s="93"/>
      <c r="Z1661" s="93"/>
      <c r="AA1661" s="93"/>
      <c r="AB1661" s="93"/>
      <c r="AC1661" s="93"/>
      <c r="AD1661" s="93"/>
      <c r="AE1661" s="93"/>
      <c r="AF1661" s="93"/>
      <c r="AG1661" s="93"/>
      <c r="AH1661" s="93"/>
      <c r="AI1661" s="93"/>
      <c r="AJ1661" s="93"/>
      <c r="AK1661" s="93"/>
      <c r="AL1661" s="93"/>
      <c r="AM1661" s="93"/>
      <c r="AN1661" s="93"/>
      <c r="AO1661" s="93"/>
      <c r="AP1661" s="93"/>
      <c r="AQ1661" s="93"/>
      <c r="AR1661" s="93"/>
      <c r="AS1661" s="93"/>
      <c r="AT1661" s="93"/>
      <c r="AU1661" s="93"/>
      <c r="AV1661" s="93"/>
      <c r="AW1661" s="93"/>
      <c r="AX1661" s="93"/>
      <c r="AY1661" s="93"/>
      <c r="AZ1661" s="93"/>
      <c r="BA1661" s="93"/>
      <c r="BB1661" s="93"/>
      <c r="BC1661" s="93"/>
      <c r="BD1661" s="93"/>
      <c r="BE1661" s="93"/>
      <c r="BF1661" s="93"/>
      <c r="BG1661" s="93"/>
      <c r="BH1661" s="93"/>
      <c r="BI1661" s="93"/>
      <c r="BJ1661" s="93"/>
      <c r="BK1661" s="93"/>
      <c r="BL1661" s="93"/>
      <c r="BM1661" s="93"/>
      <c r="BN1661" s="93"/>
      <c r="BO1661" s="93"/>
      <c r="BP1661" s="93"/>
      <c r="BQ1661" s="93"/>
      <c r="BR1661" s="93"/>
      <c r="BS1661" s="93"/>
      <c r="BT1661" s="93"/>
      <c r="BU1661" s="93"/>
      <c r="BV1661" s="93"/>
      <c r="BW1661" s="93"/>
      <c r="BX1661" s="93"/>
      <c r="BY1661" s="93"/>
    </row>
    <row r="1662" spans="1:77" s="97" customFormat="1" x14ac:dyDescent="0.2">
      <c r="A1662" s="157"/>
      <c r="X1662" s="93"/>
      <c r="Y1662" s="93"/>
      <c r="Z1662" s="93"/>
      <c r="AA1662" s="93"/>
      <c r="AB1662" s="93"/>
      <c r="AC1662" s="93"/>
      <c r="AD1662" s="93"/>
      <c r="AE1662" s="93"/>
      <c r="AF1662" s="93"/>
      <c r="AG1662" s="93"/>
      <c r="AH1662" s="93"/>
      <c r="AI1662" s="93"/>
      <c r="AJ1662" s="93"/>
      <c r="AK1662" s="93"/>
      <c r="AL1662" s="93"/>
      <c r="AM1662" s="93"/>
      <c r="AN1662" s="93"/>
      <c r="AO1662" s="93"/>
      <c r="AP1662" s="93"/>
      <c r="AQ1662" s="93"/>
      <c r="AR1662" s="93"/>
      <c r="AS1662" s="93"/>
      <c r="AT1662" s="93"/>
      <c r="AU1662" s="93"/>
      <c r="AV1662" s="93"/>
      <c r="AW1662" s="93"/>
      <c r="AX1662" s="93"/>
      <c r="AY1662" s="93"/>
      <c r="AZ1662" s="93"/>
      <c r="BA1662" s="93"/>
      <c r="BB1662" s="93"/>
      <c r="BC1662" s="93"/>
      <c r="BD1662" s="93"/>
      <c r="BE1662" s="93"/>
      <c r="BF1662" s="93"/>
      <c r="BG1662" s="93"/>
      <c r="BH1662" s="93"/>
      <c r="BI1662" s="93"/>
      <c r="BJ1662" s="93"/>
      <c r="BK1662" s="93"/>
      <c r="BL1662" s="93"/>
      <c r="BM1662" s="93"/>
      <c r="BN1662" s="93"/>
      <c r="BO1662" s="93"/>
      <c r="BP1662" s="93"/>
      <c r="BQ1662" s="93"/>
      <c r="BR1662" s="93"/>
      <c r="BS1662" s="93"/>
      <c r="BT1662" s="93"/>
      <c r="BU1662" s="93"/>
      <c r="BV1662" s="93"/>
      <c r="BW1662" s="93"/>
      <c r="BX1662" s="93"/>
      <c r="BY1662" s="93"/>
    </row>
    <row r="1663" spans="1:77" s="97" customFormat="1" x14ac:dyDescent="0.2">
      <c r="A1663" s="157"/>
      <c r="X1663" s="93"/>
      <c r="Y1663" s="93"/>
      <c r="Z1663" s="93"/>
      <c r="AA1663" s="93"/>
      <c r="AB1663" s="93"/>
      <c r="AC1663" s="93"/>
      <c r="AD1663" s="93"/>
      <c r="AE1663" s="93"/>
      <c r="AF1663" s="93"/>
      <c r="AG1663" s="93"/>
      <c r="AH1663" s="93"/>
      <c r="AI1663" s="93"/>
      <c r="AJ1663" s="93"/>
      <c r="AK1663" s="93"/>
      <c r="AL1663" s="93"/>
      <c r="AM1663" s="93"/>
      <c r="AN1663" s="93"/>
      <c r="AO1663" s="93"/>
      <c r="AP1663" s="93"/>
      <c r="AQ1663" s="93"/>
      <c r="AR1663" s="93"/>
      <c r="AS1663" s="93"/>
      <c r="AT1663" s="93"/>
      <c r="AU1663" s="93"/>
      <c r="AV1663" s="93"/>
      <c r="AW1663" s="93"/>
      <c r="AX1663" s="93"/>
      <c r="AY1663" s="93"/>
      <c r="AZ1663" s="93"/>
      <c r="BA1663" s="93"/>
      <c r="BB1663" s="93"/>
      <c r="BC1663" s="93"/>
      <c r="BD1663" s="93"/>
      <c r="BE1663" s="93"/>
      <c r="BF1663" s="93"/>
      <c r="BG1663" s="93"/>
      <c r="BH1663" s="93"/>
      <c r="BI1663" s="93"/>
      <c r="BJ1663" s="93"/>
      <c r="BK1663" s="93"/>
      <c r="BL1663" s="93"/>
      <c r="BM1663" s="93"/>
      <c r="BN1663" s="93"/>
      <c r="BO1663" s="93"/>
      <c r="BP1663" s="93"/>
      <c r="BQ1663" s="93"/>
      <c r="BR1663" s="93"/>
      <c r="BS1663" s="93"/>
      <c r="BT1663" s="93"/>
      <c r="BU1663" s="93"/>
      <c r="BV1663" s="93"/>
      <c r="BW1663" s="93"/>
      <c r="BX1663" s="93"/>
      <c r="BY1663" s="93"/>
    </row>
    <row r="1664" spans="1:77" s="97" customFormat="1" x14ac:dyDescent="0.2">
      <c r="A1664" s="157"/>
      <c r="X1664" s="93"/>
      <c r="Y1664" s="93"/>
      <c r="Z1664" s="93"/>
      <c r="AA1664" s="93"/>
      <c r="AB1664" s="93"/>
      <c r="AC1664" s="93"/>
      <c r="AD1664" s="93"/>
      <c r="AE1664" s="93"/>
      <c r="AF1664" s="93"/>
      <c r="AG1664" s="93"/>
      <c r="AH1664" s="93"/>
      <c r="AI1664" s="93"/>
      <c r="AJ1664" s="93"/>
      <c r="AK1664" s="93"/>
      <c r="AL1664" s="93"/>
      <c r="AM1664" s="93"/>
      <c r="AN1664" s="93"/>
      <c r="AO1664" s="93"/>
      <c r="AP1664" s="93"/>
      <c r="AQ1664" s="93"/>
      <c r="AR1664" s="93"/>
      <c r="AS1664" s="93"/>
      <c r="AT1664" s="93"/>
      <c r="AU1664" s="93"/>
      <c r="AV1664" s="93"/>
      <c r="AW1664" s="93"/>
      <c r="AX1664" s="93"/>
      <c r="AY1664" s="93"/>
      <c r="AZ1664" s="93"/>
      <c r="BA1664" s="93"/>
      <c r="BB1664" s="93"/>
      <c r="BC1664" s="93"/>
      <c r="BD1664" s="93"/>
      <c r="BE1664" s="93"/>
      <c r="BF1664" s="93"/>
      <c r="BG1664" s="93"/>
      <c r="BH1664" s="93"/>
      <c r="BI1664" s="93"/>
      <c r="BJ1664" s="93"/>
      <c r="BK1664" s="93"/>
      <c r="BL1664" s="93"/>
      <c r="BM1664" s="93"/>
      <c r="BN1664" s="93"/>
      <c r="BO1664" s="93"/>
      <c r="BP1664" s="93"/>
      <c r="BQ1664" s="93"/>
      <c r="BR1664" s="93"/>
      <c r="BS1664" s="93"/>
      <c r="BT1664" s="93"/>
      <c r="BU1664" s="93"/>
      <c r="BV1664" s="93"/>
      <c r="BW1664" s="93"/>
      <c r="BX1664" s="93"/>
      <c r="BY1664" s="93"/>
    </row>
    <row r="1665" spans="1:77" s="97" customFormat="1" x14ac:dyDescent="0.2">
      <c r="A1665" s="157"/>
      <c r="X1665" s="93"/>
      <c r="Y1665" s="93"/>
      <c r="Z1665" s="93"/>
      <c r="AA1665" s="93"/>
      <c r="AB1665" s="93"/>
      <c r="AC1665" s="93"/>
      <c r="AD1665" s="93"/>
      <c r="AE1665" s="93"/>
      <c r="AF1665" s="93"/>
      <c r="AG1665" s="93"/>
      <c r="AH1665" s="93"/>
      <c r="AI1665" s="93"/>
      <c r="AJ1665" s="93"/>
      <c r="AK1665" s="93"/>
      <c r="AL1665" s="93"/>
      <c r="AM1665" s="93"/>
      <c r="AN1665" s="93"/>
      <c r="AO1665" s="93"/>
      <c r="AP1665" s="93"/>
      <c r="AQ1665" s="93"/>
      <c r="AR1665" s="93"/>
      <c r="AS1665" s="93"/>
      <c r="AT1665" s="93"/>
      <c r="AU1665" s="93"/>
      <c r="AV1665" s="93"/>
      <c r="AW1665" s="93"/>
      <c r="AX1665" s="93"/>
      <c r="AY1665" s="93"/>
      <c r="AZ1665" s="93"/>
      <c r="BA1665" s="93"/>
      <c r="BB1665" s="93"/>
      <c r="BC1665" s="93"/>
      <c r="BD1665" s="93"/>
      <c r="BE1665" s="93"/>
      <c r="BF1665" s="93"/>
      <c r="BG1665" s="93"/>
      <c r="BH1665" s="93"/>
      <c r="BI1665" s="93"/>
      <c r="BJ1665" s="93"/>
      <c r="BK1665" s="93"/>
      <c r="BL1665" s="93"/>
      <c r="BM1665" s="93"/>
      <c r="BN1665" s="93"/>
      <c r="BO1665" s="93"/>
      <c r="BP1665" s="93"/>
      <c r="BQ1665" s="93"/>
      <c r="BR1665" s="93"/>
      <c r="BS1665" s="93"/>
      <c r="BT1665" s="93"/>
      <c r="BU1665" s="93"/>
      <c r="BV1665" s="93"/>
      <c r="BW1665" s="93"/>
      <c r="BX1665" s="93"/>
      <c r="BY1665" s="93"/>
    </row>
    <row r="1666" spans="1:77" s="97" customFormat="1" x14ac:dyDescent="0.2">
      <c r="A1666" s="157"/>
      <c r="X1666" s="93"/>
      <c r="Y1666" s="93"/>
      <c r="Z1666" s="93"/>
      <c r="AA1666" s="93"/>
      <c r="AB1666" s="93"/>
      <c r="AC1666" s="93"/>
      <c r="AD1666" s="93"/>
      <c r="AE1666" s="93"/>
      <c r="AF1666" s="93"/>
      <c r="AG1666" s="93"/>
      <c r="AH1666" s="93"/>
      <c r="AI1666" s="93"/>
      <c r="AJ1666" s="93"/>
      <c r="AK1666" s="93"/>
      <c r="AL1666" s="93"/>
      <c r="AM1666" s="93"/>
      <c r="AN1666" s="93"/>
      <c r="AO1666" s="93"/>
      <c r="AP1666" s="93"/>
      <c r="AQ1666" s="93"/>
      <c r="AR1666" s="93"/>
      <c r="AS1666" s="93"/>
      <c r="AT1666" s="93"/>
      <c r="AU1666" s="93"/>
      <c r="AV1666" s="93"/>
      <c r="AW1666" s="93"/>
      <c r="AX1666" s="93"/>
      <c r="AY1666" s="93"/>
      <c r="AZ1666" s="93"/>
      <c r="BA1666" s="93"/>
      <c r="BB1666" s="93"/>
      <c r="BC1666" s="93"/>
      <c r="BD1666" s="93"/>
      <c r="BE1666" s="93"/>
      <c r="BF1666" s="93"/>
      <c r="BG1666" s="93"/>
      <c r="BH1666" s="93"/>
      <c r="BI1666" s="93"/>
      <c r="BJ1666" s="93"/>
      <c r="BK1666" s="93"/>
      <c r="BL1666" s="93"/>
      <c r="BM1666" s="93"/>
      <c r="BN1666" s="93"/>
      <c r="BO1666" s="93"/>
      <c r="BP1666" s="93"/>
      <c r="BQ1666" s="93"/>
      <c r="BR1666" s="93"/>
      <c r="BS1666" s="93"/>
      <c r="BT1666" s="93"/>
      <c r="BU1666" s="93"/>
      <c r="BV1666" s="93"/>
      <c r="BW1666" s="93"/>
      <c r="BX1666" s="93"/>
      <c r="BY1666" s="93"/>
    </row>
    <row r="1667" spans="1:77" s="97" customFormat="1" x14ac:dyDescent="0.2">
      <c r="A1667" s="157"/>
      <c r="X1667" s="93"/>
      <c r="Y1667" s="93"/>
      <c r="Z1667" s="93"/>
      <c r="AA1667" s="93"/>
      <c r="AB1667" s="93"/>
      <c r="AC1667" s="93"/>
      <c r="AD1667" s="93"/>
      <c r="AE1667" s="93"/>
      <c r="AF1667" s="93"/>
      <c r="AG1667" s="93"/>
      <c r="AH1667" s="93"/>
      <c r="AI1667" s="93"/>
      <c r="AJ1667" s="93"/>
      <c r="AK1667" s="93"/>
      <c r="AL1667" s="93"/>
      <c r="AM1667" s="93"/>
      <c r="AN1667" s="93"/>
      <c r="AO1667" s="93"/>
      <c r="AP1667" s="93"/>
      <c r="AQ1667" s="93"/>
      <c r="AR1667" s="93"/>
      <c r="AS1667" s="93"/>
      <c r="AT1667" s="93"/>
      <c r="AU1667" s="93"/>
      <c r="AV1667" s="93"/>
      <c r="AW1667" s="93"/>
      <c r="AX1667" s="93"/>
      <c r="AY1667" s="93"/>
      <c r="AZ1667" s="93"/>
      <c r="BA1667" s="93"/>
      <c r="BB1667" s="93"/>
      <c r="BC1667" s="93"/>
      <c r="BD1667" s="93"/>
      <c r="BE1667" s="93"/>
      <c r="BF1667" s="93"/>
      <c r="BG1667" s="93"/>
      <c r="BH1667" s="93"/>
      <c r="BI1667" s="93"/>
      <c r="BJ1667" s="93"/>
      <c r="BK1667" s="93"/>
      <c r="BL1667" s="93"/>
      <c r="BM1667" s="93"/>
      <c r="BN1667" s="93"/>
      <c r="BO1667" s="93"/>
      <c r="BP1667" s="93"/>
      <c r="BQ1667" s="93"/>
      <c r="BR1667" s="93"/>
      <c r="BS1667" s="93"/>
      <c r="BT1667" s="93"/>
      <c r="BU1667" s="93"/>
      <c r="BV1667" s="93"/>
      <c r="BW1667" s="93"/>
      <c r="BX1667" s="93"/>
      <c r="BY1667" s="93"/>
    </row>
    <row r="1668" spans="1:77" s="97" customFormat="1" x14ac:dyDescent="0.2">
      <c r="A1668" s="157"/>
      <c r="X1668" s="93"/>
      <c r="Y1668" s="93"/>
      <c r="Z1668" s="93"/>
      <c r="AA1668" s="93"/>
      <c r="AB1668" s="93"/>
      <c r="AC1668" s="93"/>
      <c r="AD1668" s="93"/>
      <c r="AE1668" s="93"/>
      <c r="AF1668" s="93"/>
      <c r="AG1668" s="93"/>
      <c r="AH1668" s="93"/>
      <c r="AI1668" s="93"/>
      <c r="AJ1668" s="93"/>
      <c r="AK1668" s="93"/>
      <c r="AL1668" s="93"/>
      <c r="AM1668" s="93"/>
      <c r="AN1668" s="93"/>
      <c r="AO1668" s="93"/>
      <c r="AP1668" s="93"/>
      <c r="AQ1668" s="93"/>
      <c r="AR1668" s="93"/>
      <c r="AS1668" s="93"/>
      <c r="AT1668" s="93"/>
      <c r="AU1668" s="93"/>
      <c r="AV1668" s="93"/>
      <c r="AW1668" s="93"/>
      <c r="AX1668" s="93"/>
      <c r="AY1668" s="93"/>
      <c r="AZ1668" s="93"/>
      <c r="BA1668" s="93"/>
      <c r="BB1668" s="93"/>
      <c r="BC1668" s="93"/>
      <c r="BD1668" s="93"/>
      <c r="BE1668" s="93"/>
      <c r="BF1668" s="93"/>
      <c r="BG1668" s="93"/>
      <c r="BH1668" s="93"/>
      <c r="BI1668" s="93"/>
      <c r="BJ1668" s="93"/>
      <c r="BK1668" s="93"/>
      <c r="BL1668" s="93"/>
      <c r="BM1668" s="93"/>
      <c r="BN1668" s="93"/>
      <c r="BO1668" s="93"/>
      <c r="BP1668" s="93"/>
      <c r="BQ1668" s="93"/>
      <c r="BR1668" s="93"/>
      <c r="BS1668" s="93"/>
      <c r="BT1668" s="93"/>
      <c r="BU1668" s="93"/>
      <c r="BV1668" s="93"/>
      <c r="BW1668" s="93"/>
      <c r="BX1668" s="93"/>
      <c r="BY1668" s="93"/>
    </row>
    <row r="1669" spans="1:77" s="97" customFormat="1" x14ac:dyDescent="0.2">
      <c r="A1669" s="157"/>
      <c r="X1669" s="93"/>
      <c r="Y1669" s="93"/>
      <c r="Z1669" s="93"/>
      <c r="AA1669" s="93"/>
      <c r="AB1669" s="93"/>
      <c r="AC1669" s="93"/>
      <c r="AD1669" s="93"/>
      <c r="AE1669" s="93"/>
      <c r="AF1669" s="93"/>
      <c r="AG1669" s="93"/>
      <c r="AH1669" s="93"/>
      <c r="AI1669" s="93"/>
      <c r="AJ1669" s="93"/>
      <c r="AK1669" s="93"/>
      <c r="AL1669" s="93"/>
      <c r="AM1669" s="93"/>
      <c r="AN1669" s="93"/>
      <c r="AO1669" s="93"/>
      <c r="AP1669" s="93"/>
      <c r="AQ1669" s="93"/>
      <c r="AR1669" s="93"/>
      <c r="AS1669" s="93"/>
      <c r="AT1669" s="93"/>
      <c r="AU1669" s="93"/>
      <c r="AV1669" s="93"/>
      <c r="AW1669" s="93"/>
      <c r="AX1669" s="93"/>
      <c r="AY1669" s="93"/>
      <c r="AZ1669" s="93"/>
      <c r="BA1669" s="93"/>
      <c r="BB1669" s="93"/>
      <c r="BC1669" s="93"/>
      <c r="BD1669" s="93"/>
      <c r="BE1669" s="93"/>
      <c r="BF1669" s="93"/>
      <c r="BG1669" s="93"/>
      <c r="BH1669" s="93"/>
      <c r="BI1669" s="93"/>
      <c r="BJ1669" s="93"/>
      <c r="BK1669" s="93"/>
      <c r="BL1669" s="93"/>
      <c r="BM1669" s="93"/>
      <c r="BN1669" s="93"/>
      <c r="BO1669" s="93"/>
      <c r="BP1669" s="93"/>
      <c r="BQ1669" s="93"/>
      <c r="BR1669" s="93"/>
      <c r="BS1669" s="93"/>
      <c r="BT1669" s="93"/>
      <c r="BU1669" s="93"/>
      <c r="BV1669" s="93"/>
      <c r="BW1669" s="93"/>
      <c r="BX1669" s="93"/>
      <c r="BY1669" s="93"/>
    </row>
    <row r="1670" spans="1:77" s="97" customFormat="1" x14ac:dyDescent="0.2">
      <c r="A1670" s="157"/>
      <c r="X1670" s="93"/>
      <c r="Y1670" s="93"/>
      <c r="Z1670" s="93"/>
      <c r="AA1670" s="93"/>
      <c r="AB1670" s="93"/>
      <c r="AC1670" s="93"/>
      <c r="AD1670" s="93"/>
      <c r="AE1670" s="93"/>
      <c r="AF1670" s="93"/>
      <c r="AG1670" s="93"/>
      <c r="AH1670" s="93"/>
      <c r="AI1670" s="93"/>
      <c r="AJ1670" s="93"/>
      <c r="AK1670" s="93"/>
      <c r="AL1670" s="93"/>
      <c r="AM1670" s="93"/>
      <c r="AN1670" s="93"/>
      <c r="AO1670" s="93"/>
      <c r="AP1670" s="93"/>
      <c r="AQ1670" s="93"/>
      <c r="AR1670" s="93"/>
      <c r="AS1670" s="93"/>
      <c r="AT1670" s="93"/>
      <c r="AU1670" s="93"/>
      <c r="AV1670" s="93"/>
      <c r="AW1670" s="93"/>
      <c r="AX1670" s="93"/>
      <c r="AY1670" s="93"/>
      <c r="AZ1670" s="93"/>
      <c r="BA1670" s="93"/>
      <c r="BB1670" s="93"/>
      <c r="BC1670" s="93"/>
      <c r="BD1670" s="93"/>
      <c r="BE1670" s="93"/>
      <c r="BF1670" s="93"/>
      <c r="BG1670" s="93"/>
      <c r="BH1670" s="93"/>
      <c r="BI1670" s="93"/>
      <c r="BJ1670" s="93"/>
      <c r="BK1670" s="93"/>
      <c r="BL1670" s="93"/>
      <c r="BM1670" s="93"/>
      <c r="BN1670" s="93"/>
      <c r="BO1670" s="93"/>
      <c r="BP1670" s="93"/>
      <c r="BQ1670" s="93"/>
      <c r="BR1670" s="93"/>
      <c r="BS1670" s="93"/>
      <c r="BT1670" s="93"/>
      <c r="BU1670" s="93"/>
      <c r="BV1670" s="93"/>
      <c r="BW1670" s="93"/>
      <c r="BX1670" s="93"/>
      <c r="BY1670" s="93"/>
    </row>
    <row r="1671" spans="1:77" s="97" customFormat="1" x14ac:dyDescent="0.2">
      <c r="A1671" s="157"/>
      <c r="X1671" s="93"/>
      <c r="Y1671" s="93"/>
      <c r="Z1671" s="93"/>
      <c r="AA1671" s="93"/>
      <c r="AB1671" s="93"/>
      <c r="AC1671" s="93"/>
      <c r="AD1671" s="93"/>
      <c r="AE1671" s="93"/>
      <c r="AF1671" s="93"/>
      <c r="AG1671" s="93"/>
      <c r="AH1671" s="93"/>
      <c r="AI1671" s="93"/>
      <c r="AJ1671" s="93"/>
      <c r="AK1671" s="93"/>
      <c r="AL1671" s="93"/>
      <c r="AM1671" s="93"/>
      <c r="AN1671" s="93"/>
      <c r="AO1671" s="93"/>
      <c r="AP1671" s="93"/>
      <c r="AQ1671" s="93"/>
      <c r="AR1671" s="93"/>
      <c r="AS1671" s="93"/>
      <c r="AT1671" s="93"/>
      <c r="AU1671" s="93"/>
      <c r="AV1671" s="93"/>
      <c r="AW1671" s="93"/>
      <c r="AX1671" s="93"/>
      <c r="AY1671" s="93"/>
      <c r="AZ1671" s="93"/>
      <c r="BA1671" s="93"/>
      <c r="BB1671" s="93"/>
      <c r="BC1671" s="93"/>
      <c r="BD1671" s="93"/>
      <c r="BE1671" s="93"/>
      <c r="BF1671" s="93"/>
      <c r="BG1671" s="93"/>
      <c r="BH1671" s="93"/>
      <c r="BI1671" s="93"/>
      <c r="BJ1671" s="93"/>
      <c r="BK1671" s="93"/>
      <c r="BL1671" s="93"/>
      <c r="BM1671" s="93"/>
      <c r="BN1671" s="93"/>
      <c r="BO1671" s="93"/>
      <c r="BP1671" s="93"/>
      <c r="BQ1671" s="93"/>
      <c r="BR1671" s="93"/>
      <c r="BS1671" s="93"/>
      <c r="BT1671" s="93"/>
      <c r="BU1671" s="93"/>
      <c r="BV1671" s="93"/>
      <c r="BW1671" s="93"/>
      <c r="BX1671" s="93"/>
      <c r="BY1671" s="93"/>
    </row>
    <row r="1672" spans="1:77" s="97" customFormat="1" x14ac:dyDescent="0.2">
      <c r="A1672" s="157"/>
      <c r="X1672" s="93"/>
      <c r="Y1672" s="93"/>
      <c r="Z1672" s="93"/>
      <c r="AA1672" s="93"/>
      <c r="AB1672" s="93"/>
      <c r="AC1672" s="93"/>
      <c r="AD1672" s="93"/>
      <c r="AE1672" s="93"/>
      <c r="AF1672" s="93"/>
      <c r="AG1672" s="93"/>
      <c r="AH1672" s="93"/>
      <c r="AI1672" s="93"/>
      <c r="AJ1672" s="93"/>
      <c r="AK1672" s="93"/>
      <c r="AL1672" s="93"/>
      <c r="AM1672" s="93"/>
      <c r="AN1672" s="93"/>
      <c r="AO1672" s="93"/>
      <c r="AP1672" s="93"/>
      <c r="AQ1672" s="93"/>
      <c r="AR1672" s="93"/>
      <c r="AS1672" s="93"/>
      <c r="AT1672" s="93"/>
      <c r="AU1672" s="93"/>
      <c r="AV1672" s="93"/>
      <c r="AW1672" s="93"/>
      <c r="AX1672" s="93"/>
      <c r="AY1672" s="93"/>
      <c r="AZ1672" s="93"/>
      <c r="BA1672" s="93"/>
      <c r="BB1672" s="93"/>
      <c r="BC1672" s="93"/>
      <c r="BD1672" s="93"/>
      <c r="BE1672" s="93"/>
      <c r="BF1672" s="93"/>
      <c r="BG1672" s="93"/>
      <c r="BH1672" s="93"/>
      <c r="BI1672" s="93"/>
      <c r="BJ1672" s="93"/>
      <c r="BK1672" s="93"/>
      <c r="BL1672" s="93"/>
      <c r="BM1672" s="93"/>
      <c r="BN1672" s="93"/>
      <c r="BO1672" s="93"/>
      <c r="BP1672" s="93"/>
      <c r="BQ1672" s="93"/>
      <c r="BR1672" s="93"/>
      <c r="BS1672" s="93"/>
      <c r="BT1672" s="93"/>
      <c r="BU1672" s="93"/>
      <c r="BV1672" s="93"/>
      <c r="BW1672" s="93"/>
      <c r="BX1672" s="93"/>
      <c r="BY1672" s="93"/>
    </row>
    <row r="1673" spans="1:77" s="97" customFormat="1" x14ac:dyDescent="0.2">
      <c r="A1673" s="157"/>
      <c r="X1673" s="93"/>
      <c r="Y1673" s="93"/>
      <c r="Z1673" s="93"/>
      <c r="AA1673" s="93"/>
      <c r="AB1673" s="93"/>
      <c r="AC1673" s="93"/>
      <c r="AD1673" s="93"/>
      <c r="AE1673" s="93"/>
      <c r="AF1673" s="93"/>
      <c r="AG1673" s="93"/>
      <c r="AH1673" s="93"/>
      <c r="AI1673" s="93"/>
      <c r="AJ1673" s="93"/>
      <c r="AK1673" s="93"/>
      <c r="AL1673" s="93"/>
      <c r="AM1673" s="93"/>
      <c r="AN1673" s="93"/>
      <c r="AO1673" s="93"/>
      <c r="AP1673" s="93"/>
      <c r="AQ1673" s="93"/>
      <c r="AR1673" s="93"/>
      <c r="AS1673" s="93"/>
      <c r="AT1673" s="93"/>
      <c r="AU1673" s="93"/>
      <c r="AV1673" s="93"/>
      <c r="AW1673" s="93"/>
      <c r="AX1673" s="93"/>
      <c r="AY1673" s="93"/>
      <c r="AZ1673" s="93"/>
      <c r="BA1673" s="93"/>
      <c r="BB1673" s="93"/>
      <c r="BC1673" s="93"/>
      <c r="BD1673" s="93"/>
      <c r="BE1673" s="93"/>
      <c r="BF1673" s="93"/>
      <c r="BG1673" s="93"/>
      <c r="BH1673" s="93"/>
      <c r="BI1673" s="93"/>
      <c r="BJ1673" s="93"/>
      <c r="BK1673" s="93"/>
      <c r="BL1673" s="93"/>
      <c r="BM1673" s="93"/>
      <c r="BN1673" s="93"/>
      <c r="BO1673" s="93"/>
      <c r="BP1673" s="93"/>
      <c r="BQ1673" s="93"/>
      <c r="BR1673" s="93"/>
      <c r="BS1673" s="93"/>
      <c r="BT1673" s="93"/>
      <c r="BU1673" s="93"/>
      <c r="BV1673" s="93"/>
      <c r="BW1673" s="93"/>
      <c r="BX1673" s="93"/>
      <c r="BY1673" s="93"/>
    </row>
    <row r="1674" spans="1:77" s="97" customFormat="1" x14ac:dyDescent="0.2">
      <c r="A1674" s="157"/>
      <c r="X1674" s="93"/>
      <c r="Y1674" s="93"/>
      <c r="Z1674" s="93"/>
      <c r="AA1674" s="93"/>
      <c r="AB1674" s="93"/>
      <c r="AC1674" s="93"/>
      <c r="AD1674" s="93"/>
      <c r="AE1674" s="93"/>
      <c r="AF1674" s="93"/>
      <c r="AG1674" s="93"/>
      <c r="AH1674" s="93"/>
      <c r="AI1674" s="93"/>
      <c r="AJ1674" s="93"/>
      <c r="AK1674" s="93"/>
      <c r="AL1674" s="93"/>
      <c r="AM1674" s="93"/>
      <c r="AN1674" s="93"/>
      <c r="AO1674" s="93"/>
      <c r="AP1674" s="93"/>
      <c r="AQ1674" s="93"/>
      <c r="AR1674" s="93"/>
      <c r="AS1674" s="93"/>
      <c r="AT1674" s="93"/>
      <c r="AU1674" s="93"/>
      <c r="AV1674" s="93"/>
      <c r="AW1674" s="93"/>
      <c r="AX1674" s="93"/>
      <c r="AY1674" s="93"/>
      <c r="AZ1674" s="93"/>
      <c r="BA1674" s="93"/>
      <c r="BB1674" s="93"/>
      <c r="BC1674" s="93"/>
      <c r="BD1674" s="93"/>
      <c r="BE1674" s="93"/>
      <c r="BF1674" s="93"/>
      <c r="BG1674" s="93"/>
      <c r="BH1674" s="93"/>
      <c r="BI1674" s="93"/>
      <c r="BJ1674" s="93"/>
      <c r="BK1674" s="93"/>
      <c r="BL1674" s="93"/>
      <c r="BM1674" s="93"/>
      <c r="BN1674" s="93"/>
      <c r="BO1674" s="93"/>
      <c r="BP1674" s="93"/>
      <c r="BQ1674" s="93"/>
      <c r="BR1674" s="93"/>
      <c r="BS1674" s="93"/>
      <c r="BT1674" s="93"/>
      <c r="BU1674" s="93"/>
      <c r="BV1674" s="93"/>
      <c r="BW1674" s="93"/>
      <c r="BX1674" s="93"/>
      <c r="BY1674" s="93"/>
    </row>
    <row r="1675" spans="1:77" s="97" customFormat="1" x14ac:dyDescent="0.2">
      <c r="A1675" s="157"/>
      <c r="X1675" s="93"/>
      <c r="Y1675" s="93"/>
      <c r="Z1675" s="93"/>
      <c r="AA1675" s="93"/>
      <c r="AB1675" s="93"/>
      <c r="AC1675" s="93"/>
      <c r="AD1675" s="93"/>
      <c r="AE1675" s="93"/>
      <c r="AF1675" s="93"/>
      <c r="AG1675" s="93"/>
      <c r="AH1675" s="93"/>
      <c r="AI1675" s="93"/>
      <c r="AJ1675" s="93"/>
      <c r="AK1675" s="93"/>
      <c r="AL1675" s="93"/>
      <c r="AM1675" s="93"/>
      <c r="AN1675" s="93"/>
      <c r="AO1675" s="93"/>
      <c r="AP1675" s="93"/>
      <c r="AQ1675" s="93"/>
      <c r="AR1675" s="93"/>
      <c r="AS1675" s="93"/>
      <c r="AT1675" s="93"/>
      <c r="AU1675" s="93"/>
      <c r="AV1675" s="93"/>
      <c r="AW1675" s="93"/>
      <c r="AX1675" s="93"/>
      <c r="AY1675" s="93"/>
      <c r="AZ1675" s="93"/>
      <c r="BA1675" s="93"/>
      <c r="BB1675" s="93"/>
      <c r="BC1675" s="93"/>
      <c r="BD1675" s="93"/>
      <c r="BE1675" s="93"/>
      <c r="BF1675" s="93"/>
      <c r="BG1675" s="93"/>
      <c r="BH1675" s="93"/>
      <c r="BI1675" s="93"/>
      <c r="BJ1675" s="93"/>
      <c r="BK1675" s="93"/>
      <c r="BL1675" s="93"/>
      <c r="BM1675" s="93"/>
      <c r="BN1675" s="93"/>
      <c r="BO1675" s="93"/>
      <c r="BP1675" s="93"/>
      <c r="BQ1675" s="93"/>
      <c r="BR1675" s="93"/>
      <c r="BS1675" s="93"/>
      <c r="BT1675" s="93"/>
      <c r="BU1675" s="93"/>
      <c r="BV1675" s="93"/>
      <c r="BW1675" s="93"/>
      <c r="BX1675" s="93"/>
      <c r="BY1675" s="93"/>
    </row>
    <row r="1676" spans="1:77" s="97" customFormat="1" x14ac:dyDescent="0.2">
      <c r="A1676" s="157"/>
      <c r="X1676" s="93"/>
      <c r="Y1676" s="93"/>
      <c r="Z1676" s="93"/>
      <c r="AA1676" s="93"/>
      <c r="AB1676" s="93"/>
      <c r="AC1676" s="93"/>
      <c r="AD1676" s="93"/>
      <c r="AE1676" s="93"/>
      <c r="AF1676" s="93"/>
      <c r="AG1676" s="93"/>
      <c r="AH1676" s="93"/>
      <c r="AI1676" s="93"/>
      <c r="AJ1676" s="93"/>
      <c r="AK1676" s="93"/>
      <c r="AL1676" s="93"/>
      <c r="AM1676" s="93"/>
      <c r="AN1676" s="93"/>
      <c r="AO1676" s="93"/>
      <c r="AP1676" s="93"/>
      <c r="AQ1676" s="93"/>
      <c r="AR1676" s="93"/>
      <c r="AS1676" s="93"/>
      <c r="AT1676" s="93"/>
      <c r="AU1676" s="93"/>
      <c r="AV1676" s="93"/>
      <c r="AW1676" s="93"/>
      <c r="AX1676" s="93"/>
      <c r="AY1676" s="93"/>
      <c r="AZ1676" s="93"/>
      <c r="BA1676" s="93"/>
      <c r="BB1676" s="93"/>
      <c r="BC1676" s="93"/>
      <c r="BD1676" s="93"/>
      <c r="BE1676" s="93"/>
      <c r="BF1676" s="93"/>
      <c r="BG1676" s="93"/>
      <c r="BH1676" s="93"/>
      <c r="BI1676" s="93"/>
      <c r="BJ1676" s="93"/>
      <c r="BK1676" s="93"/>
      <c r="BL1676" s="93"/>
      <c r="BM1676" s="93"/>
      <c r="BN1676" s="93"/>
      <c r="BO1676" s="93"/>
      <c r="BP1676" s="93"/>
      <c r="BQ1676" s="93"/>
      <c r="BR1676" s="93"/>
      <c r="BS1676" s="93"/>
      <c r="BT1676" s="93"/>
      <c r="BU1676" s="93"/>
      <c r="BV1676" s="93"/>
      <c r="BW1676" s="93"/>
      <c r="BX1676" s="93"/>
      <c r="BY1676" s="93"/>
    </row>
    <row r="1677" spans="1:77" s="97" customFormat="1" x14ac:dyDescent="0.2">
      <c r="A1677" s="157"/>
      <c r="X1677" s="93"/>
      <c r="Y1677" s="93"/>
      <c r="Z1677" s="93"/>
      <c r="AA1677" s="93"/>
      <c r="AB1677" s="93"/>
      <c r="AC1677" s="93"/>
      <c r="AD1677" s="93"/>
      <c r="AE1677" s="93"/>
      <c r="AF1677" s="93"/>
      <c r="AG1677" s="93"/>
      <c r="AH1677" s="93"/>
      <c r="AI1677" s="93"/>
      <c r="AJ1677" s="93"/>
      <c r="AK1677" s="93"/>
      <c r="AL1677" s="93"/>
      <c r="AM1677" s="93"/>
      <c r="AN1677" s="93"/>
      <c r="AO1677" s="93"/>
      <c r="AP1677" s="93"/>
      <c r="AQ1677" s="93"/>
      <c r="AR1677" s="93"/>
      <c r="AS1677" s="93"/>
      <c r="AT1677" s="93"/>
      <c r="AU1677" s="93"/>
      <c r="AV1677" s="93"/>
      <c r="AW1677" s="93"/>
      <c r="AX1677" s="93"/>
      <c r="AY1677" s="93"/>
      <c r="AZ1677" s="93"/>
      <c r="BA1677" s="93"/>
      <c r="BB1677" s="93"/>
      <c r="BC1677" s="93"/>
      <c r="BD1677" s="93"/>
      <c r="BE1677" s="93"/>
      <c r="BF1677" s="93"/>
      <c r="BG1677" s="93"/>
      <c r="BH1677" s="93"/>
      <c r="BI1677" s="93"/>
      <c r="BJ1677" s="93"/>
      <c r="BK1677" s="93"/>
      <c r="BL1677" s="93"/>
      <c r="BM1677" s="93"/>
      <c r="BN1677" s="93"/>
      <c r="BO1677" s="93"/>
      <c r="BP1677" s="93"/>
      <c r="BQ1677" s="93"/>
      <c r="BR1677" s="93"/>
      <c r="BS1677" s="93"/>
      <c r="BT1677" s="93"/>
      <c r="BU1677" s="93"/>
      <c r="BV1677" s="93"/>
      <c r="BW1677" s="93"/>
      <c r="BX1677" s="93"/>
      <c r="BY1677" s="93"/>
    </row>
    <row r="1678" spans="1:77" s="97" customFormat="1" x14ac:dyDescent="0.2">
      <c r="A1678" s="157"/>
      <c r="X1678" s="93"/>
      <c r="Y1678" s="93"/>
      <c r="Z1678" s="93"/>
      <c r="AA1678" s="93"/>
      <c r="AB1678" s="93"/>
      <c r="AC1678" s="93"/>
      <c r="AD1678" s="93"/>
      <c r="AE1678" s="93"/>
      <c r="AF1678" s="93"/>
      <c r="AG1678" s="93"/>
      <c r="AH1678" s="93"/>
      <c r="AI1678" s="93"/>
      <c r="AJ1678" s="93"/>
      <c r="AK1678" s="93"/>
      <c r="AL1678" s="93"/>
      <c r="AM1678" s="93"/>
      <c r="AN1678" s="93"/>
      <c r="AO1678" s="93"/>
      <c r="AP1678" s="93"/>
      <c r="AQ1678" s="93"/>
      <c r="AR1678" s="93"/>
      <c r="AS1678" s="93"/>
      <c r="AT1678" s="93"/>
      <c r="AU1678" s="93"/>
      <c r="AV1678" s="93"/>
      <c r="AW1678" s="93"/>
      <c r="AX1678" s="93"/>
      <c r="AY1678" s="93"/>
      <c r="AZ1678" s="93"/>
      <c r="BA1678" s="93"/>
      <c r="BB1678" s="93"/>
      <c r="BC1678" s="93"/>
      <c r="BD1678" s="93"/>
      <c r="BE1678" s="93"/>
      <c r="BF1678" s="93"/>
      <c r="BG1678" s="93"/>
      <c r="BH1678" s="93"/>
      <c r="BI1678" s="93"/>
      <c r="BJ1678" s="93"/>
      <c r="BK1678" s="93"/>
      <c r="BL1678" s="93"/>
      <c r="BM1678" s="93"/>
      <c r="BN1678" s="93"/>
      <c r="BO1678" s="93"/>
      <c r="BP1678" s="93"/>
      <c r="BQ1678" s="93"/>
      <c r="BR1678" s="93"/>
      <c r="BS1678" s="93"/>
      <c r="BT1678" s="93"/>
      <c r="BU1678" s="93"/>
      <c r="BV1678" s="93"/>
      <c r="BW1678" s="93"/>
      <c r="BX1678" s="93"/>
      <c r="BY1678" s="93"/>
    </row>
    <row r="1679" spans="1:77" s="97" customFormat="1" x14ac:dyDescent="0.2">
      <c r="A1679" s="157"/>
      <c r="X1679" s="93"/>
      <c r="Y1679" s="93"/>
      <c r="Z1679" s="93"/>
      <c r="AA1679" s="93"/>
      <c r="AB1679" s="93"/>
      <c r="AC1679" s="93"/>
      <c r="AD1679" s="93"/>
      <c r="AE1679" s="93"/>
      <c r="AF1679" s="93"/>
      <c r="AG1679" s="93"/>
      <c r="AH1679" s="93"/>
      <c r="AI1679" s="93"/>
      <c r="AJ1679" s="93"/>
      <c r="AK1679" s="93"/>
      <c r="AL1679" s="93"/>
      <c r="AM1679" s="93"/>
      <c r="AN1679" s="93"/>
      <c r="AO1679" s="93"/>
      <c r="AP1679" s="93"/>
      <c r="AQ1679" s="93"/>
      <c r="AR1679" s="93"/>
      <c r="AS1679" s="93"/>
      <c r="AT1679" s="93"/>
      <c r="AU1679" s="93"/>
      <c r="AV1679" s="93"/>
      <c r="AW1679" s="93"/>
      <c r="AX1679" s="93"/>
      <c r="AY1679" s="93"/>
      <c r="AZ1679" s="93"/>
      <c r="BA1679" s="93"/>
      <c r="BB1679" s="93"/>
      <c r="BC1679" s="93"/>
      <c r="BD1679" s="93"/>
      <c r="BE1679" s="93"/>
      <c r="BF1679" s="93"/>
      <c r="BG1679" s="93"/>
      <c r="BH1679" s="93"/>
      <c r="BI1679" s="93"/>
      <c r="BJ1679" s="93"/>
      <c r="BK1679" s="93"/>
      <c r="BL1679" s="93"/>
      <c r="BM1679" s="93"/>
      <c r="BN1679" s="93"/>
      <c r="BO1679" s="93"/>
      <c r="BP1679" s="93"/>
      <c r="BQ1679" s="93"/>
      <c r="BR1679" s="93"/>
      <c r="BS1679" s="93"/>
      <c r="BT1679" s="93"/>
      <c r="BU1679" s="93"/>
      <c r="BV1679" s="93"/>
      <c r="BW1679" s="93"/>
      <c r="BX1679" s="93"/>
      <c r="BY1679" s="93"/>
    </row>
    <row r="1680" spans="1:77" s="97" customFormat="1" x14ac:dyDescent="0.2">
      <c r="A1680" s="157"/>
      <c r="X1680" s="93"/>
      <c r="Y1680" s="93"/>
      <c r="Z1680" s="93"/>
      <c r="AA1680" s="93"/>
      <c r="AB1680" s="93"/>
      <c r="AC1680" s="93"/>
      <c r="AD1680" s="93"/>
      <c r="AE1680" s="93"/>
      <c r="AF1680" s="93"/>
      <c r="AG1680" s="93"/>
      <c r="AH1680" s="93"/>
      <c r="AI1680" s="93"/>
      <c r="AJ1680" s="93"/>
      <c r="AK1680" s="93"/>
      <c r="AL1680" s="93"/>
      <c r="AM1680" s="93"/>
      <c r="AN1680" s="93"/>
      <c r="AO1680" s="93"/>
      <c r="AP1680" s="93"/>
      <c r="AQ1680" s="93"/>
      <c r="AR1680" s="93"/>
      <c r="AS1680" s="93"/>
      <c r="AT1680" s="93"/>
      <c r="AU1680" s="93"/>
      <c r="AV1680" s="93"/>
      <c r="AW1680" s="93"/>
      <c r="AX1680" s="93"/>
      <c r="AY1680" s="93"/>
      <c r="AZ1680" s="93"/>
      <c r="BA1680" s="93"/>
      <c r="BB1680" s="93"/>
      <c r="BC1680" s="93"/>
      <c r="BD1680" s="93"/>
      <c r="BE1680" s="93"/>
      <c r="BF1680" s="93"/>
      <c r="BG1680" s="93"/>
      <c r="BH1680" s="93"/>
      <c r="BI1680" s="93"/>
      <c r="BJ1680" s="93"/>
      <c r="BK1680" s="93"/>
      <c r="BL1680" s="93"/>
      <c r="BM1680" s="93"/>
      <c r="BN1680" s="93"/>
      <c r="BO1680" s="93"/>
      <c r="BP1680" s="93"/>
      <c r="BQ1680" s="93"/>
      <c r="BR1680" s="93"/>
      <c r="BS1680" s="93"/>
      <c r="BT1680" s="93"/>
      <c r="BU1680" s="93"/>
      <c r="BV1680" s="93"/>
      <c r="BW1680" s="93"/>
      <c r="BX1680" s="93"/>
      <c r="BY1680" s="93"/>
    </row>
    <row r="1681" spans="1:77" s="97" customFormat="1" x14ac:dyDescent="0.2">
      <c r="A1681" s="157"/>
      <c r="X1681" s="93"/>
      <c r="Y1681" s="93"/>
      <c r="Z1681" s="93"/>
      <c r="AA1681" s="93"/>
      <c r="AB1681" s="93"/>
      <c r="AC1681" s="93"/>
      <c r="AD1681" s="93"/>
      <c r="AE1681" s="93"/>
      <c r="AF1681" s="93"/>
      <c r="AG1681" s="93"/>
      <c r="AH1681" s="93"/>
      <c r="AI1681" s="93"/>
      <c r="AJ1681" s="93"/>
      <c r="AK1681" s="93"/>
      <c r="AL1681" s="93"/>
      <c r="AM1681" s="93"/>
      <c r="AN1681" s="93"/>
      <c r="AO1681" s="93"/>
      <c r="AP1681" s="93"/>
      <c r="AQ1681" s="93"/>
      <c r="AR1681" s="93"/>
      <c r="AS1681" s="93"/>
      <c r="AT1681" s="93"/>
      <c r="AU1681" s="93"/>
      <c r="AV1681" s="93"/>
      <c r="AW1681" s="93"/>
      <c r="AX1681" s="93"/>
      <c r="AY1681" s="93"/>
      <c r="AZ1681" s="93"/>
      <c r="BA1681" s="93"/>
      <c r="BB1681" s="93"/>
      <c r="BC1681" s="93"/>
      <c r="BD1681" s="93"/>
      <c r="BE1681" s="93"/>
      <c r="BF1681" s="93"/>
      <c r="BG1681" s="93"/>
      <c r="BH1681" s="93"/>
      <c r="BI1681" s="93"/>
      <c r="BJ1681" s="93"/>
      <c r="BK1681" s="93"/>
      <c r="BL1681" s="93"/>
      <c r="BM1681" s="93"/>
      <c r="BN1681" s="93"/>
      <c r="BO1681" s="93"/>
      <c r="BP1681" s="93"/>
      <c r="BQ1681" s="93"/>
      <c r="BR1681" s="93"/>
      <c r="BS1681" s="93"/>
      <c r="BT1681" s="93"/>
      <c r="BU1681" s="93"/>
      <c r="BV1681" s="93"/>
      <c r="BW1681" s="93"/>
      <c r="BX1681" s="93"/>
      <c r="BY1681" s="93"/>
    </row>
    <row r="1682" spans="1:77" s="97" customFormat="1" x14ac:dyDescent="0.2">
      <c r="A1682" s="157"/>
      <c r="X1682" s="93"/>
      <c r="Y1682" s="93"/>
      <c r="Z1682" s="93"/>
      <c r="AA1682" s="93"/>
      <c r="AB1682" s="93"/>
      <c r="AC1682" s="93"/>
      <c r="AD1682" s="93"/>
      <c r="AE1682" s="93"/>
      <c r="AF1682" s="93"/>
      <c r="AG1682" s="93"/>
      <c r="AH1682" s="93"/>
      <c r="AI1682" s="93"/>
      <c r="AJ1682" s="93"/>
      <c r="AK1682" s="93"/>
      <c r="AL1682" s="93"/>
      <c r="AM1682" s="93"/>
      <c r="AN1682" s="93"/>
      <c r="AO1682" s="93"/>
      <c r="AP1682" s="93"/>
      <c r="AQ1682" s="93"/>
      <c r="AR1682" s="93"/>
      <c r="AS1682" s="93"/>
      <c r="AT1682" s="93"/>
      <c r="AU1682" s="93"/>
      <c r="AV1682" s="93"/>
      <c r="AW1682" s="93"/>
      <c r="AX1682" s="93"/>
      <c r="AY1682" s="93"/>
      <c r="AZ1682" s="93"/>
      <c r="BA1682" s="93"/>
      <c r="BB1682" s="93"/>
      <c r="BC1682" s="93"/>
      <c r="BD1682" s="93"/>
      <c r="BE1682" s="93"/>
      <c r="BF1682" s="93"/>
      <c r="BG1682" s="93"/>
      <c r="BH1682" s="93"/>
      <c r="BI1682" s="93"/>
      <c r="BJ1682" s="93"/>
      <c r="BK1682" s="93"/>
      <c r="BL1682" s="93"/>
      <c r="BM1682" s="93"/>
      <c r="BN1682" s="93"/>
      <c r="BO1682" s="93"/>
      <c r="BP1682" s="93"/>
      <c r="BQ1682" s="93"/>
      <c r="BR1682" s="93"/>
      <c r="BS1682" s="93"/>
      <c r="BT1682" s="93"/>
      <c r="BU1682" s="93"/>
      <c r="BV1682" s="93"/>
      <c r="BW1682" s="93"/>
      <c r="BX1682" s="93"/>
      <c r="BY1682" s="93"/>
    </row>
    <row r="1683" spans="1:77" s="97" customFormat="1" x14ac:dyDescent="0.2">
      <c r="A1683" s="157"/>
      <c r="X1683" s="93"/>
      <c r="Y1683" s="93"/>
      <c r="Z1683" s="93"/>
      <c r="AA1683" s="93"/>
      <c r="AB1683" s="93"/>
      <c r="AC1683" s="93"/>
      <c r="AD1683" s="93"/>
      <c r="AE1683" s="93"/>
      <c r="AF1683" s="93"/>
      <c r="AG1683" s="93"/>
      <c r="AH1683" s="93"/>
      <c r="AI1683" s="93"/>
      <c r="AJ1683" s="93"/>
      <c r="AK1683" s="93"/>
      <c r="AL1683" s="93"/>
      <c r="AM1683" s="93"/>
      <c r="AN1683" s="93"/>
      <c r="AO1683" s="93"/>
      <c r="AP1683" s="93"/>
      <c r="AQ1683" s="93"/>
      <c r="AR1683" s="93"/>
      <c r="AS1683" s="93"/>
      <c r="AT1683" s="93"/>
      <c r="AU1683" s="93"/>
      <c r="AV1683" s="93"/>
      <c r="AW1683" s="93"/>
      <c r="AX1683" s="93"/>
      <c r="AY1683" s="93"/>
      <c r="AZ1683" s="93"/>
      <c r="BA1683" s="93"/>
      <c r="BB1683" s="93"/>
      <c r="BC1683" s="93"/>
      <c r="BD1683" s="93"/>
      <c r="BE1683" s="93"/>
      <c r="BF1683" s="93"/>
      <c r="BG1683" s="93"/>
      <c r="BH1683" s="93"/>
      <c r="BI1683" s="93"/>
      <c r="BJ1683" s="93"/>
      <c r="BK1683" s="93"/>
      <c r="BL1683" s="93"/>
      <c r="BM1683" s="93"/>
      <c r="BN1683" s="93"/>
      <c r="BO1683" s="93"/>
      <c r="BP1683" s="93"/>
      <c r="BQ1683" s="93"/>
      <c r="BR1683" s="93"/>
      <c r="BS1683" s="93"/>
      <c r="BT1683" s="93"/>
      <c r="BU1683" s="93"/>
      <c r="BV1683" s="93"/>
      <c r="BW1683" s="93"/>
      <c r="BX1683" s="93"/>
      <c r="BY1683" s="93"/>
    </row>
    <row r="1684" spans="1:77" s="97" customFormat="1" x14ac:dyDescent="0.2">
      <c r="A1684" s="157"/>
      <c r="X1684" s="93"/>
      <c r="Y1684" s="93"/>
      <c r="Z1684" s="93"/>
      <c r="AA1684" s="93"/>
      <c r="AB1684" s="93"/>
      <c r="AC1684" s="93"/>
      <c r="AD1684" s="93"/>
      <c r="AE1684" s="93"/>
      <c r="AF1684" s="93"/>
      <c r="AG1684" s="93"/>
      <c r="AH1684" s="93"/>
      <c r="AI1684" s="93"/>
      <c r="AJ1684" s="93"/>
      <c r="AK1684" s="93"/>
      <c r="AL1684" s="93"/>
      <c r="AM1684" s="93"/>
      <c r="AN1684" s="93"/>
      <c r="AO1684" s="93"/>
      <c r="AP1684" s="93"/>
      <c r="AQ1684" s="93"/>
      <c r="AR1684" s="93"/>
      <c r="AS1684" s="93"/>
      <c r="AT1684" s="93"/>
      <c r="AU1684" s="93"/>
      <c r="AV1684" s="93"/>
      <c r="AW1684" s="93"/>
      <c r="AX1684" s="93"/>
      <c r="AY1684" s="93"/>
      <c r="AZ1684" s="93"/>
      <c r="BA1684" s="93"/>
      <c r="BB1684" s="93"/>
      <c r="BC1684" s="93"/>
      <c r="BD1684" s="93"/>
      <c r="BE1684" s="93"/>
      <c r="BF1684" s="93"/>
      <c r="BG1684" s="93"/>
      <c r="BH1684" s="93"/>
      <c r="BI1684" s="93"/>
      <c r="BJ1684" s="93"/>
      <c r="BK1684" s="93"/>
      <c r="BL1684" s="93"/>
      <c r="BM1684" s="93"/>
      <c r="BN1684" s="93"/>
      <c r="BO1684" s="93"/>
      <c r="BP1684" s="93"/>
      <c r="BQ1684" s="93"/>
      <c r="BR1684" s="93"/>
      <c r="BS1684" s="93"/>
      <c r="BT1684" s="93"/>
      <c r="BU1684" s="93"/>
      <c r="BV1684" s="93"/>
      <c r="BW1684" s="93"/>
      <c r="BX1684" s="93"/>
      <c r="BY1684" s="93"/>
    </row>
    <row r="1685" spans="1:77" s="97" customFormat="1" x14ac:dyDescent="0.2">
      <c r="A1685" s="157"/>
      <c r="X1685" s="93"/>
      <c r="Y1685" s="93"/>
      <c r="Z1685" s="93"/>
      <c r="AA1685" s="93"/>
      <c r="AB1685" s="93"/>
      <c r="AC1685" s="93"/>
      <c r="AD1685" s="93"/>
      <c r="AE1685" s="93"/>
      <c r="AF1685" s="93"/>
      <c r="AG1685" s="93"/>
      <c r="AH1685" s="93"/>
      <c r="AI1685" s="93"/>
      <c r="AJ1685" s="93"/>
      <c r="AK1685" s="93"/>
      <c r="AL1685" s="93"/>
      <c r="AM1685" s="93"/>
      <c r="AN1685" s="93"/>
      <c r="AO1685" s="93"/>
      <c r="AP1685" s="93"/>
      <c r="AQ1685" s="93"/>
      <c r="AR1685" s="93"/>
      <c r="AS1685" s="93"/>
      <c r="AT1685" s="93"/>
      <c r="AU1685" s="93"/>
      <c r="AV1685" s="93"/>
      <c r="AW1685" s="93"/>
      <c r="AX1685" s="93"/>
      <c r="AY1685" s="93"/>
      <c r="AZ1685" s="93"/>
      <c r="BA1685" s="93"/>
      <c r="BB1685" s="93"/>
      <c r="BC1685" s="93"/>
      <c r="BD1685" s="93"/>
      <c r="BE1685" s="93"/>
      <c r="BF1685" s="93"/>
      <c r="BG1685" s="93"/>
      <c r="BH1685" s="93"/>
      <c r="BI1685" s="93"/>
      <c r="BJ1685" s="93"/>
      <c r="BK1685" s="93"/>
      <c r="BL1685" s="93"/>
      <c r="BM1685" s="93"/>
      <c r="BN1685" s="93"/>
      <c r="BO1685" s="93"/>
      <c r="BP1685" s="93"/>
      <c r="BQ1685" s="93"/>
      <c r="BR1685" s="93"/>
      <c r="BS1685" s="93"/>
      <c r="BT1685" s="93"/>
      <c r="BU1685" s="93"/>
      <c r="BV1685" s="93"/>
      <c r="BW1685" s="93"/>
      <c r="BX1685" s="93"/>
      <c r="BY1685" s="93"/>
    </row>
    <row r="1686" spans="1:77" s="97" customFormat="1" x14ac:dyDescent="0.2">
      <c r="A1686" s="157"/>
      <c r="X1686" s="93"/>
      <c r="Y1686" s="93"/>
      <c r="Z1686" s="93"/>
      <c r="AA1686" s="93"/>
      <c r="AB1686" s="93"/>
      <c r="AC1686" s="93"/>
      <c r="AD1686" s="93"/>
      <c r="AE1686" s="93"/>
      <c r="AF1686" s="93"/>
      <c r="AG1686" s="93"/>
      <c r="AH1686" s="93"/>
      <c r="AI1686" s="93"/>
      <c r="AJ1686" s="93"/>
      <c r="AK1686" s="93"/>
      <c r="AL1686" s="93"/>
      <c r="AM1686" s="93"/>
      <c r="AN1686" s="93"/>
      <c r="AO1686" s="93"/>
      <c r="AP1686" s="93"/>
      <c r="AQ1686" s="93"/>
      <c r="AR1686" s="93"/>
      <c r="AS1686" s="93"/>
      <c r="AT1686" s="93"/>
      <c r="AU1686" s="93"/>
      <c r="AV1686" s="93"/>
      <c r="AW1686" s="93"/>
      <c r="AX1686" s="93"/>
      <c r="AY1686" s="93"/>
      <c r="AZ1686" s="93"/>
      <c r="BA1686" s="93"/>
      <c r="BB1686" s="93"/>
      <c r="BC1686" s="93"/>
      <c r="BD1686" s="93"/>
      <c r="BE1686" s="93"/>
      <c r="BF1686" s="93"/>
      <c r="BG1686" s="93"/>
      <c r="BH1686" s="93"/>
      <c r="BI1686" s="93"/>
      <c r="BJ1686" s="93"/>
      <c r="BK1686" s="93"/>
      <c r="BL1686" s="93"/>
      <c r="BM1686" s="93"/>
      <c r="BN1686" s="93"/>
      <c r="BO1686" s="93"/>
      <c r="BP1686" s="93"/>
      <c r="BQ1686" s="93"/>
      <c r="BR1686" s="93"/>
      <c r="BS1686" s="93"/>
      <c r="BT1686" s="93"/>
      <c r="BU1686" s="93"/>
      <c r="BV1686" s="93"/>
      <c r="BW1686" s="93"/>
      <c r="BX1686" s="93"/>
      <c r="BY1686" s="93"/>
    </row>
    <row r="1687" spans="1:77" s="97" customFormat="1" x14ac:dyDescent="0.2">
      <c r="A1687" s="157"/>
      <c r="X1687" s="93"/>
      <c r="Y1687" s="93"/>
      <c r="Z1687" s="93"/>
      <c r="AA1687" s="93"/>
      <c r="AB1687" s="93"/>
      <c r="AC1687" s="93"/>
      <c r="AD1687" s="93"/>
      <c r="AE1687" s="93"/>
      <c r="AF1687" s="93"/>
      <c r="AG1687" s="93"/>
      <c r="AH1687" s="93"/>
      <c r="AI1687" s="93"/>
      <c r="AJ1687" s="93"/>
      <c r="AK1687" s="93"/>
      <c r="AL1687" s="93"/>
      <c r="AM1687" s="93"/>
      <c r="AN1687" s="93"/>
      <c r="AO1687" s="93"/>
      <c r="AP1687" s="93"/>
      <c r="AQ1687" s="93"/>
      <c r="AR1687" s="93"/>
      <c r="AS1687" s="93"/>
      <c r="AT1687" s="93"/>
      <c r="AU1687" s="93"/>
      <c r="AV1687" s="93"/>
      <c r="AW1687" s="93"/>
      <c r="AX1687" s="93"/>
      <c r="AY1687" s="93"/>
      <c r="AZ1687" s="93"/>
      <c r="BA1687" s="93"/>
      <c r="BB1687" s="93"/>
      <c r="BC1687" s="93"/>
      <c r="BD1687" s="93"/>
      <c r="BE1687" s="93"/>
      <c r="BF1687" s="93"/>
      <c r="BG1687" s="93"/>
      <c r="BH1687" s="93"/>
      <c r="BI1687" s="93"/>
      <c r="BJ1687" s="93"/>
      <c r="BK1687" s="93"/>
      <c r="BL1687" s="93"/>
      <c r="BM1687" s="93"/>
      <c r="BN1687" s="93"/>
      <c r="BO1687" s="93"/>
      <c r="BP1687" s="93"/>
      <c r="BQ1687" s="93"/>
      <c r="BR1687" s="93"/>
      <c r="BS1687" s="93"/>
      <c r="BT1687" s="93"/>
      <c r="BU1687" s="93"/>
      <c r="BV1687" s="93"/>
      <c r="BW1687" s="93"/>
      <c r="BX1687" s="93"/>
      <c r="BY1687" s="93"/>
    </row>
    <row r="1688" spans="1:77" s="97" customFormat="1" x14ac:dyDescent="0.2">
      <c r="A1688" s="157"/>
      <c r="X1688" s="93"/>
      <c r="Y1688" s="93"/>
      <c r="Z1688" s="93"/>
      <c r="AA1688" s="93"/>
      <c r="AB1688" s="93"/>
      <c r="AC1688" s="93"/>
      <c r="AD1688" s="93"/>
      <c r="AE1688" s="93"/>
      <c r="AF1688" s="93"/>
      <c r="AG1688" s="93"/>
      <c r="AH1688" s="93"/>
      <c r="AI1688" s="93"/>
      <c r="AJ1688" s="93"/>
      <c r="AK1688" s="93"/>
      <c r="AL1688" s="93"/>
      <c r="AM1688" s="93"/>
      <c r="AN1688" s="93"/>
      <c r="AO1688" s="93"/>
      <c r="AP1688" s="93"/>
      <c r="AQ1688" s="93"/>
      <c r="AR1688" s="93"/>
      <c r="AS1688" s="93"/>
      <c r="AT1688" s="93"/>
      <c r="AU1688" s="93"/>
      <c r="AV1688" s="93"/>
      <c r="AW1688" s="93"/>
      <c r="AX1688" s="93"/>
      <c r="AY1688" s="93"/>
      <c r="AZ1688" s="93"/>
      <c r="BA1688" s="93"/>
      <c r="BB1688" s="93"/>
      <c r="BC1688" s="93"/>
      <c r="BD1688" s="93"/>
      <c r="BE1688" s="93"/>
      <c r="BF1688" s="93"/>
      <c r="BG1688" s="93"/>
      <c r="BH1688" s="93"/>
      <c r="BI1688" s="93"/>
      <c r="BJ1688" s="93"/>
      <c r="BK1688" s="93"/>
      <c r="BL1688" s="93"/>
      <c r="BM1688" s="93"/>
      <c r="BN1688" s="93"/>
      <c r="BO1688" s="93"/>
      <c r="BP1688" s="93"/>
      <c r="BQ1688" s="93"/>
      <c r="BR1688" s="93"/>
      <c r="BS1688" s="93"/>
      <c r="BT1688" s="93"/>
      <c r="BU1688" s="93"/>
      <c r="BV1688" s="93"/>
      <c r="BW1688" s="93"/>
      <c r="BX1688" s="93"/>
      <c r="BY1688" s="93"/>
    </row>
    <row r="1689" spans="1:77" s="97" customFormat="1" x14ac:dyDescent="0.2">
      <c r="A1689" s="157"/>
      <c r="X1689" s="93"/>
      <c r="Y1689" s="93"/>
      <c r="Z1689" s="93"/>
      <c r="AA1689" s="93"/>
      <c r="AB1689" s="93"/>
      <c r="AC1689" s="93"/>
      <c r="AD1689" s="93"/>
      <c r="AE1689" s="93"/>
      <c r="AF1689" s="93"/>
      <c r="AG1689" s="93"/>
      <c r="AH1689" s="93"/>
      <c r="AI1689" s="93"/>
      <c r="AJ1689" s="93"/>
      <c r="AK1689" s="93"/>
      <c r="AL1689" s="93"/>
      <c r="AM1689" s="93"/>
      <c r="AN1689" s="93"/>
      <c r="AO1689" s="93"/>
      <c r="AP1689" s="93"/>
      <c r="AQ1689" s="93"/>
      <c r="AR1689" s="93"/>
      <c r="AS1689" s="93"/>
      <c r="AT1689" s="93"/>
      <c r="AU1689" s="93"/>
      <c r="AV1689" s="93"/>
      <c r="AW1689" s="93"/>
      <c r="AX1689" s="93"/>
      <c r="AY1689" s="93"/>
      <c r="AZ1689" s="93"/>
      <c r="BA1689" s="93"/>
      <c r="BB1689" s="93"/>
      <c r="BC1689" s="93"/>
      <c r="BD1689" s="93"/>
      <c r="BE1689" s="93"/>
      <c r="BF1689" s="93"/>
      <c r="BG1689" s="93"/>
      <c r="BH1689" s="93"/>
      <c r="BI1689" s="93"/>
      <c r="BJ1689" s="93"/>
      <c r="BK1689" s="93"/>
      <c r="BL1689" s="93"/>
      <c r="BM1689" s="93"/>
      <c r="BN1689" s="93"/>
      <c r="BO1689" s="93"/>
      <c r="BP1689" s="93"/>
      <c r="BQ1689" s="93"/>
      <c r="BR1689" s="93"/>
      <c r="BS1689" s="93"/>
      <c r="BT1689" s="93"/>
      <c r="BU1689" s="93"/>
      <c r="BV1689" s="93"/>
      <c r="BW1689" s="93"/>
      <c r="BX1689" s="93"/>
      <c r="BY1689" s="93"/>
    </row>
    <row r="1690" spans="1:77" s="97" customFormat="1" x14ac:dyDescent="0.2">
      <c r="A1690" s="157"/>
      <c r="X1690" s="93"/>
      <c r="Y1690" s="93"/>
      <c r="Z1690" s="93"/>
      <c r="AA1690" s="93"/>
      <c r="AB1690" s="93"/>
      <c r="AC1690" s="93"/>
      <c r="AD1690" s="93"/>
      <c r="AE1690" s="93"/>
      <c r="AF1690" s="93"/>
      <c r="AG1690" s="93"/>
      <c r="AH1690" s="93"/>
      <c r="AI1690" s="93"/>
      <c r="AJ1690" s="93"/>
      <c r="AK1690" s="93"/>
      <c r="AL1690" s="93"/>
      <c r="AM1690" s="93"/>
      <c r="AN1690" s="93"/>
      <c r="AO1690" s="93"/>
      <c r="AP1690" s="93"/>
      <c r="AQ1690" s="93"/>
      <c r="AR1690" s="93"/>
      <c r="AS1690" s="93"/>
      <c r="AT1690" s="93"/>
      <c r="AU1690" s="93"/>
      <c r="AV1690" s="93"/>
      <c r="AW1690" s="93"/>
      <c r="AX1690" s="93"/>
      <c r="AY1690" s="93"/>
      <c r="AZ1690" s="93"/>
      <c r="BA1690" s="93"/>
      <c r="BB1690" s="93"/>
      <c r="BC1690" s="93"/>
      <c r="BD1690" s="93"/>
      <c r="BE1690" s="93"/>
      <c r="BF1690" s="93"/>
      <c r="BG1690" s="93"/>
      <c r="BH1690" s="93"/>
      <c r="BI1690" s="93"/>
      <c r="BJ1690" s="93"/>
      <c r="BK1690" s="93"/>
      <c r="BL1690" s="93"/>
      <c r="BM1690" s="93"/>
      <c r="BN1690" s="93"/>
      <c r="BO1690" s="93"/>
      <c r="BP1690" s="93"/>
      <c r="BQ1690" s="93"/>
      <c r="BR1690" s="93"/>
      <c r="BS1690" s="93"/>
      <c r="BT1690" s="93"/>
      <c r="BU1690" s="93"/>
      <c r="BV1690" s="93"/>
      <c r="BW1690" s="93"/>
      <c r="BX1690" s="93"/>
      <c r="BY1690" s="93"/>
    </row>
    <row r="1691" spans="1:77" s="97" customFormat="1" x14ac:dyDescent="0.2">
      <c r="A1691" s="157"/>
      <c r="X1691" s="93"/>
      <c r="Y1691" s="93"/>
      <c r="Z1691" s="93"/>
      <c r="AA1691" s="93"/>
      <c r="AB1691" s="93"/>
      <c r="AC1691" s="93"/>
      <c r="AD1691" s="93"/>
      <c r="AE1691" s="93"/>
      <c r="AF1691" s="93"/>
      <c r="AG1691" s="93"/>
      <c r="AH1691" s="93"/>
      <c r="AI1691" s="93"/>
      <c r="AJ1691" s="93"/>
      <c r="AK1691" s="93"/>
      <c r="AL1691" s="93"/>
      <c r="AM1691" s="93"/>
      <c r="AN1691" s="93"/>
      <c r="AO1691" s="93"/>
      <c r="AP1691" s="93"/>
      <c r="AQ1691" s="93"/>
      <c r="AR1691" s="93"/>
      <c r="AS1691" s="93"/>
      <c r="AT1691" s="93"/>
      <c r="AU1691" s="93"/>
      <c r="AV1691" s="93"/>
      <c r="AW1691" s="93"/>
      <c r="AX1691" s="93"/>
      <c r="AY1691" s="93"/>
      <c r="AZ1691" s="93"/>
      <c r="BA1691" s="93"/>
      <c r="BB1691" s="93"/>
      <c r="BC1691" s="93"/>
      <c r="BD1691" s="93"/>
      <c r="BE1691" s="93"/>
      <c r="BF1691" s="93"/>
      <c r="BG1691" s="93"/>
      <c r="BH1691" s="93"/>
      <c r="BI1691" s="93"/>
      <c r="BJ1691" s="93"/>
      <c r="BK1691" s="93"/>
      <c r="BL1691" s="93"/>
      <c r="BM1691" s="93"/>
      <c r="BN1691" s="93"/>
      <c r="BO1691" s="93"/>
      <c r="BP1691" s="93"/>
      <c r="BQ1691" s="93"/>
      <c r="BR1691" s="93"/>
      <c r="BS1691" s="93"/>
      <c r="BT1691" s="93"/>
      <c r="BU1691" s="93"/>
      <c r="BV1691" s="93"/>
      <c r="BW1691" s="93"/>
      <c r="BX1691" s="93"/>
      <c r="BY1691" s="93"/>
    </row>
    <row r="1692" spans="1:77" s="97" customFormat="1" x14ac:dyDescent="0.2">
      <c r="A1692" s="157"/>
      <c r="X1692" s="93"/>
      <c r="Y1692" s="93"/>
      <c r="Z1692" s="93"/>
      <c r="AA1692" s="93"/>
      <c r="AB1692" s="93"/>
      <c r="AC1692" s="93"/>
      <c r="AD1692" s="93"/>
      <c r="AE1692" s="93"/>
      <c r="AF1692" s="93"/>
      <c r="AG1692" s="93"/>
      <c r="AH1692" s="93"/>
      <c r="AI1692" s="93"/>
      <c r="AJ1692" s="93"/>
      <c r="AK1692" s="93"/>
      <c r="AL1692" s="93"/>
      <c r="AM1692" s="93"/>
      <c r="AN1692" s="93"/>
      <c r="AO1692" s="93"/>
      <c r="AP1692" s="93"/>
      <c r="AQ1692" s="93"/>
      <c r="AR1692" s="93"/>
      <c r="AS1692" s="93"/>
      <c r="AT1692" s="93"/>
      <c r="AU1692" s="93"/>
      <c r="AV1692" s="93"/>
      <c r="AW1692" s="93"/>
      <c r="AX1692" s="93"/>
      <c r="AY1692" s="93"/>
      <c r="AZ1692" s="93"/>
      <c r="BA1692" s="93"/>
      <c r="BB1692" s="93"/>
      <c r="BC1692" s="93"/>
      <c r="BD1692" s="93"/>
      <c r="BE1692" s="93"/>
      <c r="BF1692" s="93"/>
      <c r="BG1692" s="93"/>
      <c r="BH1692" s="93"/>
      <c r="BI1692" s="93"/>
      <c r="BJ1692" s="93"/>
      <c r="BK1692" s="93"/>
      <c r="BL1692" s="93"/>
      <c r="BM1692" s="93"/>
      <c r="BN1692" s="93"/>
      <c r="BO1692" s="93"/>
      <c r="BP1692" s="93"/>
      <c r="BQ1692" s="93"/>
      <c r="BR1692" s="93"/>
      <c r="BS1692" s="93"/>
      <c r="BT1692" s="93"/>
      <c r="BU1692" s="93"/>
      <c r="BV1692" s="93"/>
      <c r="BW1692" s="93"/>
      <c r="BX1692" s="93"/>
      <c r="BY1692" s="93"/>
    </row>
    <row r="1693" spans="1:77" s="97" customFormat="1" x14ac:dyDescent="0.2">
      <c r="A1693" s="157"/>
      <c r="X1693" s="93"/>
      <c r="Y1693" s="93"/>
      <c r="Z1693" s="93"/>
      <c r="AA1693" s="93"/>
      <c r="AB1693" s="93"/>
      <c r="AC1693" s="93"/>
      <c r="AD1693" s="93"/>
      <c r="AE1693" s="93"/>
      <c r="AF1693" s="93"/>
      <c r="AG1693" s="93"/>
      <c r="AH1693" s="93"/>
      <c r="AI1693" s="93"/>
      <c r="AJ1693" s="93"/>
      <c r="AK1693" s="93"/>
      <c r="AL1693" s="93"/>
      <c r="AM1693" s="93"/>
      <c r="AN1693" s="93"/>
      <c r="AO1693" s="93"/>
      <c r="AP1693" s="93"/>
      <c r="AQ1693" s="93"/>
      <c r="AR1693" s="93"/>
      <c r="AS1693" s="93"/>
      <c r="AT1693" s="93"/>
      <c r="AU1693" s="93"/>
      <c r="AV1693" s="93"/>
      <c r="AW1693" s="93"/>
      <c r="AX1693" s="93"/>
      <c r="AY1693" s="93"/>
      <c r="AZ1693" s="93"/>
      <c r="BA1693" s="93"/>
      <c r="BB1693" s="93"/>
      <c r="BC1693" s="93"/>
      <c r="BD1693" s="93"/>
      <c r="BE1693" s="93"/>
      <c r="BF1693" s="93"/>
      <c r="BG1693" s="93"/>
      <c r="BH1693" s="93"/>
      <c r="BI1693" s="93"/>
      <c r="BJ1693" s="93"/>
      <c r="BK1693" s="93"/>
      <c r="BL1693" s="93"/>
      <c r="BM1693" s="93"/>
      <c r="BN1693" s="93"/>
      <c r="BO1693" s="93"/>
      <c r="BP1693" s="93"/>
      <c r="BQ1693" s="93"/>
      <c r="BR1693" s="93"/>
      <c r="BS1693" s="93"/>
      <c r="BT1693" s="93"/>
      <c r="BU1693" s="93"/>
      <c r="BV1693" s="93"/>
      <c r="BW1693" s="93"/>
      <c r="BX1693" s="93"/>
      <c r="BY1693" s="93"/>
    </row>
    <row r="1694" spans="1:77" s="97" customFormat="1" x14ac:dyDescent="0.2">
      <c r="A1694" s="157"/>
      <c r="X1694" s="93"/>
      <c r="Y1694" s="93"/>
      <c r="Z1694" s="93"/>
      <c r="AA1694" s="93"/>
      <c r="AB1694" s="93"/>
      <c r="AC1694" s="93"/>
      <c r="AD1694" s="93"/>
      <c r="AE1694" s="93"/>
      <c r="AF1694" s="93"/>
      <c r="AG1694" s="93"/>
      <c r="AH1694" s="93"/>
      <c r="AI1694" s="93"/>
      <c r="AJ1694" s="93"/>
      <c r="AK1694" s="93"/>
      <c r="AL1694" s="93"/>
      <c r="AM1694" s="93"/>
      <c r="AN1694" s="93"/>
      <c r="AO1694" s="93"/>
      <c r="AP1694" s="93"/>
      <c r="AQ1694" s="93"/>
      <c r="AR1694" s="93"/>
      <c r="AS1694" s="93"/>
      <c r="AT1694" s="93"/>
      <c r="AU1694" s="93"/>
      <c r="AV1694" s="93"/>
      <c r="AW1694" s="93"/>
      <c r="AX1694" s="93"/>
      <c r="AY1694" s="93"/>
      <c r="AZ1694" s="93"/>
      <c r="BA1694" s="93"/>
      <c r="BB1694" s="93"/>
      <c r="BC1694" s="93"/>
      <c r="BD1694" s="93"/>
      <c r="BE1694" s="93"/>
      <c r="BF1694" s="93"/>
      <c r="BG1694" s="93"/>
      <c r="BH1694" s="93"/>
      <c r="BI1694" s="93"/>
      <c r="BJ1694" s="93"/>
      <c r="BK1694" s="93"/>
      <c r="BL1694" s="93"/>
      <c r="BM1694" s="93"/>
      <c r="BN1694" s="93"/>
      <c r="BO1694" s="93"/>
      <c r="BP1694" s="93"/>
      <c r="BQ1694" s="93"/>
      <c r="BR1694" s="93"/>
      <c r="BS1694" s="93"/>
      <c r="BT1694" s="93"/>
      <c r="BU1694" s="93"/>
      <c r="BV1694" s="93"/>
      <c r="BW1694" s="93"/>
      <c r="BX1694" s="93"/>
      <c r="BY1694" s="93"/>
    </row>
    <row r="1695" spans="1:77" s="97" customFormat="1" x14ac:dyDescent="0.2">
      <c r="A1695" s="157"/>
      <c r="X1695" s="93"/>
      <c r="Y1695" s="93"/>
      <c r="Z1695" s="93"/>
      <c r="AA1695" s="93"/>
      <c r="AB1695" s="93"/>
      <c r="AC1695" s="93"/>
      <c r="AD1695" s="93"/>
      <c r="AE1695" s="93"/>
      <c r="AF1695" s="93"/>
      <c r="AG1695" s="93"/>
      <c r="AH1695" s="93"/>
      <c r="AI1695" s="93"/>
      <c r="AJ1695" s="93"/>
      <c r="AK1695" s="93"/>
      <c r="AL1695" s="93"/>
      <c r="AM1695" s="93"/>
      <c r="AN1695" s="93"/>
      <c r="AO1695" s="93"/>
      <c r="AP1695" s="93"/>
      <c r="AQ1695" s="93"/>
      <c r="AR1695" s="93"/>
      <c r="AS1695" s="93"/>
      <c r="AT1695" s="93"/>
      <c r="AU1695" s="93"/>
      <c r="AV1695" s="93"/>
      <c r="AW1695" s="93"/>
      <c r="AX1695" s="93"/>
      <c r="AY1695" s="93"/>
      <c r="AZ1695" s="93"/>
      <c r="BA1695" s="93"/>
      <c r="BB1695" s="93"/>
      <c r="BC1695" s="93"/>
      <c r="BD1695" s="93"/>
      <c r="BE1695" s="93"/>
      <c r="BF1695" s="93"/>
      <c r="BG1695" s="93"/>
      <c r="BH1695" s="93"/>
      <c r="BI1695" s="93"/>
      <c r="BJ1695" s="93"/>
      <c r="BK1695" s="93"/>
      <c r="BL1695" s="93"/>
      <c r="BM1695" s="93"/>
      <c r="BN1695" s="93"/>
      <c r="BO1695" s="93"/>
      <c r="BP1695" s="93"/>
      <c r="BQ1695" s="93"/>
      <c r="BR1695" s="93"/>
      <c r="BS1695" s="93"/>
      <c r="BT1695" s="93"/>
      <c r="BU1695" s="93"/>
      <c r="BV1695" s="93"/>
      <c r="BW1695" s="93"/>
      <c r="BX1695" s="93"/>
      <c r="BY1695" s="93"/>
    </row>
    <row r="1696" spans="1:77" s="97" customFormat="1" x14ac:dyDescent="0.2">
      <c r="A1696" s="157"/>
      <c r="X1696" s="93"/>
      <c r="Y1696" s="93"/>
      <c r="Z1696" s="93"/>
      <c r="AA1696" s="93"/>
      <c r="AB1696" s="93"/>
      <c r="AC1696" s="93"/>
      <c r="AD1696" s="93"/>
      <c r="AE1696" s="93"/>
      <c r="AF1696" s="93"/>
      <c r="AG1696" s="93"/>
      <c r="AH1696" s="93"/>
      <c r="AI1696" s="93"/>
      <c r="AJ1696" s="93"/>
      <c r="AK1696" s="93"/>
      <c r="AL1696" s="93"/>
      <c r="AM1696" s="93"/>
      <c r="AN1696" s="93"/>
      <c r="AO1696" s="93"/>
      <c r="AP1696" s="93"/>
      <c r="AQ1696" s="93"/>
      <c r="AR1696" s="93"/>
      <c r="AS1696" s="93"/>
      <c r="AT1696" s="93"/>
      <c r="AU1696" s="93"/>
      <c r="AV1696" s="93"/>
      <c r="AW1696" s="93"/>
      <c r="AX1696" s="93"/>
      <c r="AY1696" s="93"/>
      <c r="AZ1696" s="93"/>
      <c r="BA1696" s="93"/>
      <c r="BB1696" s="93"/>
      <c r="BC1696" s="93"/>
      <c r="BD1696" s="93"/>
      <c r="BE1696" s="93"/>
      <c r="BF1696" s="93"/>
      <c r="BG1696" s="93"/>
      <c r="BH1696" s="93"/>
      <c r="BI1696" s="93"/>
      <c r="BJ1696" s="93"/>
      <c r="BK1696" s="93"/>
      <c r="BL1696" s="93"/>
      <c r="BM1696" s="93"/>
      <c r="BN1696" s="93"/>
      <c r="BO1696" s="93"/>
      <c r="BP1696" s="93"/>
      <c r="BQ1696" s="93"/>
      <c r="BR1696" s="93"/>
      <c r="BS1696" s="93"/>
      <c r="BT1696" s="93"/>
      <c r="BU1696" s="93"/>
      <c r="BV1696" s="93"/>
      <c r="BW1696" s="93"/>
      <c r="BX1696" s="93"/>
      <c r="BY1696" s="93"/>
    </row>
    <row r="1697" spans="1:77" s="97" customFormat="1" x14ac:dyDescent="0.2">
      <c r="A1697" s="157"/>
      <c r="X1697" s="93"/>
      <c r="Y1697" s="93"/>
      <c r="Z1697" s="93"/>
      <c r="AA1697" s="93"/>
      <c r="AB1697" s="93"/>
      <c r="AC1697" s="93"/>
      <c r="AD1697" s="93"/>
      <c r="AE1697" s="93"/>
      <c r="AF1697" s="93"/>
      <c r="AG1697" s="93"/>
      <c r="AH1697" s="93"/>
      <c r="AI1697" s="93"/>
      <c r="AJ1697" s="93"/>
      <c r="AK1697" s="93"/>
      <c r="AL1697" s="93"/>
      <c r="AM1697" s="93"/>
      <c r="AN1697" s="93"/>
      <c r="AO1697" s="93"/>
      <c r="AP1697" s="93"/>
      <c r="AQ1697" s="93"/>
      <c r="AR1697" s="93"/>
      <c r="AS1697" s="93"/>
      <c r="AT1697" s="93"/>
      <c r="AU1697" s="93"/>
      <c r="AV1697" s="93"/>
      <c r="AW1697" s="93"/>
      <c r="AX1697" s="93"/>
      <c r="AY1697" s="93"/>
      <c r="AZ1697" s="93"/>
      <c r="BA1697" s="93"/>
      <c r="BB1697" s="93"/>
      <c r="BC1697" s="93"/>
      <c r="BD1697" s="93"/>
      <c r="BE1697" s="93"/>
      <c r="BF1697" s="93"/>
      <c r="BG1697" s="93"/>
      <c r="BH1697" s="93"/>
      <c r="BI1697" s="93"/>
      <c r="BJ1697" s="93"/>
      <c r="BK1697" s="93"/>
      <c r="BL1697" s="93"/>
      <c r="BM1697" s="93"/>
      <c r="BN1697" s="93"/>
      <c r="BO1697" s="93"/>
      <c r="BP1697" s="93"/>
      <c r="BQ1697" s="93"/>
      <c r="BR1697" s="93"/>
      <c r="BS1697" s="93"/>
      <c r="BT1697" s="93"/>
      <c r="BU1697" s="93"/>
      <c r="BV1697" s="93"/>
      <c r="BW1697" s="93"/>
      <c r="BX1697" s="93"/>
      <c r="BY1697" s="93"/>
    </row>
    <row r="1698" spans="1:77" s="97" customFormat="1" x14ac:dyDescent="0.2">
      <c r="A1698" s="157"/>
      <c r="X1698" s="93"/>
      <c r="Y1698" s="93"/>
      <c r="Z1698" s="93"/>
      <c r="AA1698" s="93"/>
      <c r="AB1698" s="93"/>
      <c r="AC1698" s="93"/>
      <c r="AD1698" s="93"/>
      <c r="AE1698" s="93"/>
      <c r="AF1698" s="93"/>
      <c r="AG1698" s="93"/>
      <c r="AH1698" s="93"/>
      <c r="AI1698" s="93"/>
      <c r="AJ1698" s="93"/>
      <c r="AK1698" s="93"/>
      <c r="AL1698" s="93"/>
      <c r="AM1698" s="93"/>
      <c r="AN1698" s="93"/>
      <c r="AO1698" s="93"/>
      <c r="AP1698" s="93"/>
      <c r="AQ1698" s="93"/>
      <c r="AR1698" s="93"/>
      <c r="AS1698" s="93"/>
      <c r="AT1698" s="93"/>
      <c r="AU1698" s="93"/>
      <c r="AV1698" s="93"/>
      <c r="AW1698" s="93"/>
      <c r="AX1698" s="93"/>
      <c r="AY1698" s="93"/>
      <c r="AZ1698" s="93"/>
      <c r="BA1698" s="93"/>
      <c r="BB1698" s="93"/>
      <c r="BC1698" s="93"/>
      <c r="BD1698" s="93"/>
      <c r="BE1698" s="93"/>
      <c r="BF1698" s="93"/>
      <c r="BG1698" s="93"/>
      <c r="BH1698" s="93"/>
      <c r="BI1698" s="93"/>
      <c r="BJ1698" s="93"/>
      <c r="BK1698" s="93"/>
      <c r="BL1698" s="93"/>
      <c r="BM1698" s="93"/>
      <c r="BN1698" s="93"/>
      <c r="BO1698" s="93"/>
      <c r="BP1698" s="93"/>
      <c r="BQ1698" s="93"/>
      <c r="BR1698" s="93"/>
      <c r="BS1698" s="93"/>
      <c r="BT1698" s="93"/>
      <c r="BU1698" s="93"/>
      <c r="BV1698" s="93"/>
      <c r="BW1698" s="93"/>
      <c r="BX1698" s="93"/>
      <c r="BY1698" s="93"/>
    </row>
    <row r="1699" spans="1:77" s="97" customFormat="1" x14ac:dyDescent="0.2">
      <c r="A1699" s="157"/>
      <c r="X1699" s="93"/>
      <c r="Y1699" s="93"/>
      <c r="Z1699" s="93"/>
      <c r="AA1699" s="93"/>
      <c r="AB1699" s="93"/>
      <c r="AC1699" s="93"/>
      <c r="AD1699" s="93"/>
      <c r="AE1699" s="93"/>
      <c r="AF1699" s="93"/>
      <c r="AG1699" s="93"/>
      <c r="AH1699" s="93"/>
      <c r="AI1699" s="93"/>
      <c r="AJ1699" s="93"/>
      <c r="AK1699" s="93"/>
      <c r="AL1699" s="93"/>
      <c r="AM1699" s="93"/>
      <c r="AN1699" s="93"/>
      <c r="AO1699" s="93"/>
      <c r="AP1699" s="93"/>
      <c r="AQ1699" s="93"/>
      <c r="AR1699" s="93"/>
      <c r="AS1699" s="93"/>
      <c r="AT1699" s="93"/>
      <c r="AU1699" s="93"/>
      <c r="AV1699" s="93"/>
      <c r="AW1699" s="93"/>
      <c r="AX1699" s="93"/>
      <c r="AY1699" s="93"/>
      <c r="AZ1699" s="93"/>
      <c r="BA1699" s="93"/>
      <c r="BB1699" s="93"/>
      <c r="BC1699" s="93"/>
      <c r="BD1699" s="93"/>
      <c r="BE1699" s="93"/>
      <c r="BF1699" s="93"/>
      <c r="BG1699" s="93"/>
      <c r="BH1699" s="93"/>
      <c r="BI1699" s="93"/>
      <c r="BJ1699" s="93"/>
      <c r="BK1699" s="93"/>
      <c r="BL1699" s="93"/>
      <c r="BM1699" s="93"/>
      <c r="BN1699" s="93"/>
      <c r="BO1699" s="93"/>
      <c r="BP1699" s="93"/>
      <c r="BQ1699" s="93"/>
      <c r="BR1699" s="93"/>
      <c r="BS1699" s="93"/>
      <c r="BT1699" s="93"/>
      <c r="BU1699" s="93"/>
      <c r="BV1699" s="93"/>
      <c r="BW1699" s="93"/>
      <c r="BX1699" s="93"/>
      <c r="BY1699" s="93"/>
    </row>
    <row r="1700" spans="1:77" s="97" customFormat="1" x14ac:dyDescent="0.2">
      <c r="A1700" s="157"/>
      <c r="X1700" s="93"/>
      <c r="Y1700" s="93"/>
      <c r="Z1700" s="93"/>
      <c r="AA1700" s="93"/>
      <c r="AB1700" s="93"/>
      <c r="AC1700" s="93"/>
      <c r="AD1700" s="93"/>
      <c r="AE1700" s="93"/>
      <c r="AF1700" s="93"/>
      <c r="AG1700" s="93"/>
      <c r="AH1700" s="93"/>
      <c r="AI1700" s="93"/>
      <c r="AJ1700" s="93"/>
      <c r="AK1700" s="93"/>
      <c r="AL1700" s="93"/>
      <c r="AM1700" s="93"/>
      <c r="AN1700" s="93"/>
      <c r="AO1700" s="93"/>
      <c r="AP1700" s="93"/>
      <c r="AQ1700" s="93"/>
      <c r="AR1700" s="93"/>
      <c r="AS1700" s="93"/>
      <c r="AT1700" s="93"/>
      <c r="AU1700" s="93"/>
      <c r="AV1700" s="93"/>
      <c r="AW1700" s="93"/>
      <c r="AX1700" s="93"/>
      <c r="AY1700" s="93"/>
      <c r="AZ1700" s="93"/>
      <c r="BA1700" s="93"/>
      <c r="BB1700" s="93"/>
      <c r="BC1700" s="93"/>
      <c r="BD1700" s="93"/>
      <c r="BE1700" s="93"/>
      <c r="BF1700" s="93"/>
      <c r="BG1700" s="93"/>
      <c r="BH1700" s="93"/>
      <c r="BI1700" s="93"/>
      <c r="BJ1700" s="93"/>
      <c r="BK1700" s="93"/>
      <c r="BL1700" s="93"/>
      <c r="BM1700" s="93"/>
      <c r="BN1700" s="93"/>
      <c r="BO1700" s="93"/>
      <c r="BP1700" s="93"/>
      <c r="BQ1700" s="93"/>
      <c r="BR1700" s="93"/>
      <c r="BS1700" s="93"/>
      <c r="BT1700" s="93"/>
      <c r="BU1700" s="93"/>
      <c r="BV1700" s="93"/>
      <c r="BW1700" s="93"/>
      <c r="BX1700" s="93"/>
      <c r="BY1700" s="93"/>
    </row>
    <row r="1701" spans="1:77" s="97" customFormat="1" x14ac:dyDescent="0.2">
      <c r="A1701" s="157"/>
      <c r="X1701" s="93"/>
      <c r="Y1701" s="93"/>
      <c r="Z1701" s="93"/>
      <c r="AA1701" s="93"/>
      <c r="AB1701" s="93"/>
      <c r="AC1701" s="93"/>
      <c r="AD1701" s="93"/>
      <c r="AE1701" s="93"/>
      <c r="AF1701" s="93"/>
      <c r="AG1701" s="93"/>
      <c r="AH1701" s="93"/>
      <c r="AI1701" s="93"/>
      <c r="AJ1701" s="93"/>
      <c r="AK1701" s="93"/>
      <c r="AL1701" s="93"/>
      <c r="AM1701" s="93"/>
      <c r="AN1701" s="93"/>
      <c r="AO1701" s="93"/>
      <c r="AP1701" s="93"/>
      <c r="AQ1701" s="93"/>
      <c r="AR1701" s="93"/>
      <c r="AS1701" s="93"/>
      <c r="AT1701" s="93"/>
      <c r="AU1701" s="93"/>
      <c r="AV1701" s="93"/>
      <c r="AW1701" s="93"/>
      <c r="AX1701" s="93"/>
      <c r="AY1701" s="93"/>
      <c r="AZ1701" s="93"/>
      <c r="BA1701" s="93"/>
      <c r="BB1701" s="93"/>
      <c r="BC1701" s="93"/>
      <c r="BD1701" s="93"/>
      <c r="BE1701" s="93"/>
      <c r="BF1701" s="93"/>
      <c r="BG1701" s="93"/>
      <c r="BH1701" s="93"/>
      <c r="BI1701" s="93"/>
      <c r="BJ1701" s="93"/>
      <c r="BK1701" s="93"/>
      <c r="BL1701" s="93"/>
      <c r="BM1701" s="93"/>
      <c r="BN1701" s="93"/>
      <c r="BO1701" s="93"/>
      <c r="BP1701" s="93"/>
      <c r="BQ1701" s="93"/>
      <c r="BR1701" s="93"/>
      <c r="BS1701" s="93"/>
      <c r="BT1701" s="93"/>
      <c r="BU1701" s="93"/>
      <c r="BV1701" s="93"/>
      <c r="BW1701" s="93"/>
      <c r="BX1701" s="93"/>
      <c r="BY1701" s="93"/>
    </row>
    <row r="1702" spans="1:77" s="97" customFormat="1" x14ac:dyDescent="0.2">
      <c r="A1702" s="157"/>
      <c r="X1702" s="93"/>
      <c r="Y1702" s="93"/>
      <c r="Z1702" s="93"/>
      <c r="AA1702" s="93"/>
      <c r="AB1702" s="93"/>
      <c r="AC1702" s="93"/>
      <c r="AD1702" s="93"/>
      <c r="AE1702" s="93"/>
      <c r="AF1702" s="93"/>
      <c r="AG1702" s="93"/>
      <c r="AH1702" s="93"/>
      <c r="AI1702" s="93"/>
      <c r="AJ1702" s="93"/>
      <c r="AK1702" s="93"/>
      <c r="AL1702" s="93"/>
      <c r="AM1702" s="93"/>
      <c r="AN1702" s="93"/>
      <c r="AO1702" s="93"/>
      <c r="AP1702" s="93"/>
      <c r="AQ1702" s="93"/>
      <c r="AR1702" s="93"/>
      <c r="AS1702" s="93"/>
      <c r="AT1702" s="93"/>
      <c r="AU1702" s="93"/>
      <c r="AV1702" s="93"/>
      <c r="AW1702" s="93"/>
      <c r="AX1702" s="93"/>
      <c r="AY1702" s="93"/>
      <c r="AZ1702" s="93"/>
      <c r="BA1702" s="93"/>
      <c r="BB1702" s="93"/>
      <c r="BC1702" s="93"/>
      <c r="BD1702" s="93"/>
      <c r="BE1702" s="93"/>
      <c r="BF1702" s="93"/>
      <c r="BG1702" s="93"/>
      <c r="BH1702" s="93"/>
      <c r="BI1702" s="93"/>
      <c r="BJ1702" s="93"/>
      <c r="BK1702" s="93"/>
      <c r="BL1702" s="93"/>
      <c r="BM1702" s="93"/>
      <c r="BN1702" s="93"/>
      <c r="BO1702" s="93"/>
      <c r="BP1702" s="93"/>
      <c r="BQ1702" s="93"/>
      <c r="BR1702" s="93"/>
      <c r="BS1702" s="93"/>
      <c r="BT1702" s="93"/>
      <c r="BU1702" s="93"/>
      <c r="BV1702" s="93"/>
      <c r="BW1702" s="93"/>
      <c r="BX1702" s="93"/>
      <c r="BY1702" s="93"/>
    </row>
    <row r="1703" spans="1:77" s="97" customFormat="1" x14ac:dyDescent="0.2">
      <c r="A1703" s="157"/>
      <c r="X1703" s="93"/>
      <c r="Y1703" s="93"/>
      <c r="Z1703" s="93"/>
      <c r="AA1703" s="93"/>
      <c r="AB1703" s="93"/>
      <c r="AC1703" s="93"/>
      <c r="AD1703" s="93"/>
      <c r="AE1703" s="93"/>
      <c r="AF1703" s="93"/>
      <c r="AG1703" s="93"/>
      <c r="AH1703" s="93"/>
      <c r="AI1703" s="93"/>
      <c r="AJ1703" s="93"/>
      <c r="AK1703" s="93"/>
      <c r="AL1703" s="93"/>
      <c r="AM1703" s="93"/>
      <c r="AN1703" s="93"/>
      <c r="AO1703" s="93"/>
      <c r="AP1703" s="93"/>
      <c r="AQ1703" s="93"/>
      <c r="AR1703" s="93"/>
      <c r="AS1703" s="93"/>
      <c r="AT1703" s="93"/>
      <c r="AU1703" s="93"/>
      <c r="AV1703" s="93"/>
      <c r="AW1703" s="93"/>
      <c r="AX1703" s="93"/>
      <c r="AY1703" s="93"/>
      <c r="AZ1703" s="93"/>
      <c r="BA1703" s="93"/>
      <c r="BB1703" s="93"/>
      <c r="BC1703" s="93"/>
      <c r="BD1703" s="93"/>
      <c r="BE1703" s="93"/>
      <c r="BF1703" s="93"/>
      <c r="BG1703" s="93"/>
      <c r="BH1703" s="93"/>
      <c r="BI1703" s="93"/>
      <c r="BJ1703" s="93"/>
      <c r="BK1703" s="93"/>
      <c r="BL1703" s="93"/>
      <c r="BM1703" s="93"/>
      <c r="BN1703" s="93"/>
      <c r="BO1703" s="93"/>
      <c r="BP1703" s="93"/>
      <c r="BQ1703" s="93"/>
      <c r="BR1703" s="93"/>
      <c r="BS1703" s="93"/>
      <c r="BT1703" s="93"/>
      <c r="BU1703" s="93"/>
      <c r="BV1703" s="93"/>
      <c r="BW1703" s="93"/>
      <c r="BX1703" s="93"/>
      <c r="BY1703" s="93"/>
    </row>
    <row r="1704" spans="1:77" s="97" customFormat="1" x14ac:dyDescent="0.2">
      <c r="A1704" s="157"/>
      <c r="X1704" s="93"/>
      <c r="Y1704" s="93"/>
      <c r="Z1704" s="93"/>
      <c r="AA1704" s="93"/>
      <c r="AB1704" s="93"/>
      <c r="AC1704" s="93"/>
      <c r="AD1704" s="93"/>
      <c r="AE1704" s="93"/>
      <c r="AF1704" s="93"/>
      <c r="AG1704" s="93"/>
      <c r="AH1704" s="93"/>
      <c r="AI1704" s="93"/>
      <c r="AJ1704" s="93"/>
      <c r="AK1704" s="93"/>
      <c r="AL1704" s="93"/>
      <c r="AM1704" s="93"/>
      <c r="AN1704" s="93"/>
      <c r="AO1704" s="93"/>
      <c r="AP1704" s="93"/>
      <c r="AQ1704" s="93"/>
      <c r="AR1704" s="93"/>
      <c r="AS1704" s="93"/>
      <c r="AT1704" s="93"/>
      <c r="AU1704" s="93"/>
      <c r="AV1704" s="93"/>
      <c r="AW1704" s="93"/>
      <c r="AX1704" s="93"/>
      <c r="AY1704" s="93"/>
      <c r="AZ1704" s="93"/>
      <c r="BA1704" s="93"/>
      <c r="BB1704" s="93"/>
      <c r="BC1704" s="93"/>
      <c r="BD1704" s="93"/>
      <c r="BE1704" s="93"/>
      <c r="BF1704" s="93"/>
      <c r="BG1704" s="93"/>
      <c r="BH1704" s="93"/>
      <c r="BI1704" s="93"/>
      <c r="BJ1704" s="93"/>
      <c r="BK1704" s="93"/>
      <c r="BL1704" s="93"/>
      <c r="BM1704" s="93"/>
      <c r="BN1704" s="93"/>
      <c r="BO1704" s="93"/>
      <c r="BP1704" s="93"/>
      <c r="BQ1704" s="93"/>
      <c r="BR1704" s="93"/>
      <c r="BS1704" s="93"/>
      <c r="BT1704" s="93"/>
      <c r="BU1704" s="93"/>
      <c r="BV1704" s="93"/>
      <c r="BW1704" s="93"/>
      <c r="BX1704" s="93"/>
      <c r="BY1704" s="93"/>
    </row>
    <row r="1705" spans="1:77" s="97" customFormat="1" x14ac:dyDescent="0.2">
      <c r="A1705" s="157"/>
      <c r="X1705" s="93"/>
      <c r="Y1705" s="93"/>
      <c r="Z1705" s="93"/>
      <c r="AA1705" s="93"/>
      <c r="AB1705" s="93"/>
      <c r="AC1705" s="93"/>
      <c r="AD1705" s="93"/>
      <c r="AE1705" s="93"/>
      <c r="AF1705" s="93"/>
      <c r="AG1705" s="93"/>
      <c r="AH1705" s="93"/>
      <c r="AI1705" s="93"/>
      <c r="AJ1705" s="93"/>
      <c r="AK1705" s="93"/>
      <c r="AL1705" s="93"/>
      <c r="AM1705" s="93"/>
      <c r="AN1705" s="93"/>
      <c r="AO1705" s="93"/>
      <c r="AP1705" s="93"/>
      <c r="AQ1705" s="93"/>
      <c r="AR1705" s="93"/>
      <c r="AS1705" s="93"/>
      <c r="AT1705" s="93"/>
      <c r="AU1705" s="93"/>
      <c r="AV1705" s="93"/>
      <c r="AW1705" s="93"/>
      <c r="AX1705" s="93"/>
      <c r="AY1705" s="93"/>
      <c r="AZ1705" s="93"/>
      <c r="BA1705" s="93"/>
      <c r="BB1705" s="93"/>
      <c r="BC1705" s="93"/>
      <c r="BD1705" s="93"/>
      <c r="BE1705" s="93"/>
      <c r="BF1705" s="93"/>
      <c r="BG1705" s="93"/>
      <c r="BH1705" s="93"/>
      <c r="BI1705" s="93"/>
      <c r="BJ1705" s="93"/>
      <c r="BK1705" s="93"/>
      <c r="BL1705" s="93"/>
      <c r="BM1705" s="93"/>
      <c r="BN1705" s="93"/>
      <c r="BO1705" s="93"/>
      <c r="BP1705" s="93"/>
      <c r="BQ1705" s="93"/>
      <c r="BR1705" s="93"/>
      <c r="BS1705" s="93"/>
      <c r="BT1705" s="93"/>
      <c r="BU1705" s="93"/>
      <c r="BV1705" s="93"/>
      <c r="BW1705" s="93"/>
      <c r="BX1705" s="93"/>
      <c r="BY1705" s="93"/>
    </row>
    <row r="1706" spans="1:77" s="97" customFormat="1" x14ac:dyDescent="0.2">
      <c r="A1706" s="157"/>
      <c r="X1706" s="93"/>
      <c r="Y1706" s="93"/>
      <c r="Z1706" s="93"/>
      <c r="AA1706" s="93"/>
      <c r="AB1706" s="93"/>
      <c r="AC1706" s="93"/>
      <c r="AD1706" s="93"/>
      <c r="AE1706" s="93"/>
      <c r="AF1706" s="93"/>
      <c r="AG1706" s="93"/>
      <c r="AH1706" s="93"/>
      <c r="AI1706" s="93"/>
      <c r="AJ1706" s="93"/>
      <c r="AK1706" s="93"/>
      <c r="AL1706" s="93"/>
      <c r="AM1706" s="93"/>
      <c r="AN1706" s="93"/>
      <c r="AO1706" s="93"/>
      <c r="AP1706" s="93"/>
      <c r="AQ1706" s="93"/>
      <c r="AR1706" s="93"/>
      <c r="AS1706" s="93"/>
      <c r="AT1706" s="93"/>
      <c r="AU1706" s="93"/>
      <c r="AV1706" s="93"/>
      <c r="AW1706" s="93"/>
      <c r="AX1706" s="93"/>
      <c r="AY1706" s="93"/>
      <c r="AZ1706" s="93"/>
      <c r="BA1706" s="93"/>
      <c r="BB1706" s="93"/>
      <c r="BC1706" s="93"/>
      <c r="BD1706" s="93"/>
      <c r="BE1706" s="93"/>
      <c r="BF1706" s="93"/>
      <c r="BG1706" s="93"/>
      <c r="BH1706" s="93"/>
      <c r="BI1706" s="93"/>
      <c r="BJ1706" s="93"/>
      <c r="BK1706" s="93"/>
      <c r="BL1706" s="93"/>
      <c r="BM1706" s="93"/>
      <c r="BN1706" s="93"/>
      <c r="BO1706" s="93"/>
      <c r="BP1706" s="93"/>
      <c r="BQ1706" s="93"/>
      <c r="BR1706" s="93"/>
      <c r="BS1706" s="93"/>
      <c r="BT1706" s="93"/>
      <c r="BU1706" s="93"/>
      <c r="BV1706" s="93"/>
      <c r="BW1706" s="93"/>
      <c r="BX1706" s="93"/>
      <c r="BY1706" s="93"/>
    </row>
    <row r="1707" spans="1:77" s="97" customFormat="1" x14ac:dyDescent="0.2">
      <c r="A1707" s="157"/>
      <c r="X1707" s="93"/>
      <c r="Y1707" s="93"/>
      <c r="Z1707" s="93"/>
      <c r="AA1707" s="93"/>
      <c r="AB1707" s="93"/>
      <c r="AC1707" s="93"/>
      <c r="AD1707" s="93"/>
      <c r="AE1707" s="93"/>
      <c r="AF1707" s="93"/>
      <c r="AG1707" s="93"/>
      <c r="AH1707" s="93"/>
      <c r="AI1707" s="93"/>
      <c r="AJ1707" s="93"/>
      <c r="AK1707" s="93"/>
      <c r="AL1707" s="93"/>
      <c r="AM1707" s="93"/>
      <c r="AN1707" s="93"/>
      <c r="AO1707" s="93"/>
      <c r="AP1707" s="93"/>
      <c r="AQ1707" s="93"/>
      <c r="AR1707" s="93"/>
      <c r="AS1707" s="93"/>
      <c r="AT1707" s="93"/>
      <c r="AU1707" s="93"/>
      <c r="AV1707" s="93"/>
      <c r="AW1707" s="93"/>
      <c r="AX1707" s="93"/>
      <c r="AY1707" s="93"/>
      <c r="AZ1707" s="93"/>
      <c r="BA1707" s="93"/>
      <c r="BB1707" s="93"/>
      <c r="BC1707" s="93"/>
      <c r="BD1707" s="93"/>
      <c r="BE1707" s="93"/>
      <c r="BF1707" s="93"/>
      <c r="BG1707" s="93"/>
      <c r="BH1707" s="93"/>
      <c r="BI1707" s="93"/>
      <c r="BJ1707" s="93"/>
      <c r="BK1707" s="93"/>
      <c r="BL1707" s="93"/>
      <c r="BM1707" s="93"/>
      <c r="BN1707" s="93"/>
      <c r="BO1707" s="93"/>
      <c r="BP1707" s="93"/>
      <c r="BQ1707" s="93"/>
      <c r="BR1707" s="93"/>
      <c r="BS1707" s="93"/>
      <c r="BT1707" s="93"/>
      <c r="BU1707" s="93"/>
      <c r="BV1707" s="93"/>
      <c r="BW1707" s="93"/>
      <c r="BX1707" s="93"/>
      <c r="BY1707" s="93"/>
    </row>
    <row r="1708" spans="1:77" s="97" customFormat="1" x14ac:dyDescent="0.2">
      <c r="A1708" s="157"/>
      <c r="X1708" s="93"/>
      <c r="Y1708" s="93"/>
      <c r="Z1708" s="93"/>
      <c r="AA1708" s="93"/>
      <c r="AB1708" s="93"/>
      <c r="AC1708" s="93"/>
      <c r="AD1708" s="93"/>
      <c r="AE1708" s="93"/>
      <c r="AF1708" s="93"/>
      <c r="AG1708" s="93"/>
      <c r="AH1708" s="93"/>
      <c r="AI1708" s="93"/>
      <c r="AJ1708" s="93"/>
      <c r="AK1708" s="93"/>
      <c r="AL1708" s="93"/>
      <c r="AM1708" s="93"/>
      <c r="AN1708" s="93"/>
      <c r="AO1708" s="93"/>
      <c r="AP1708" s="93"/>
      <c r="AQ1708" s="93"/>
      <c r="AR1708" s="93"/>
      <c r="AS1708" s="93"/>
      <c r="AT1708" s="93"/>
      <c r="AU1708" s="93"/>
      <c r="AV1708" s="93"/>
      <c r="AW1708" s="93"/>
      <c r="AX1708" s="93"/>
      <c r="AY1708" s="93"/>
      <c r="AZ1708" s="93"/>
      <c r="BA1708" s="93"/>
      <c r="BB1708" s="93"/>
      <c r="BC1708" s="93"/>
      <c r="BD1708" s="93"/>
      <c r="BE1708" s="93"/>
      <c r="BF1708" s="93"/>
      <c r="BG1708" s="93"/>
      <c r="BH1708" s="93"/>
      <c r="BI1708" s="93"/>
      <c r="BJ1708" s="93"/>
      <c r="BK1708" s="93"/>
      <c r="BL1708" s="93"/>
      <c r="BM1708" s="93"/>
      <c r="BN1708" s="93"/>
      <c r="BO1708" s="93"/>
      <c r="BP1708" s="93"/>
      <c r="BQ1708" s="93"/>
      <c r="BR1708" s="93"/>
      <c r="BS1708" s="93"/>
      <c r="BT1708" s="93"/>
      <c r="BU1708" s="93"/>
      <c r="BV1708" s="93"/>
      <c r="BW1708" s="93"/>
      <c r="BX1708" s="93"/>
      <c r="BY1708" s="93"/>
    </row>
    <row r="1709" spans="1:77" s="97" customFormat="1" x14ac:dyDescent="0.2">
      <c r="A1709" s="157"/>
      <c r="X1709" s="93"/>
      <c r="Y1709" s="93"/>
      <c r="Z1709" s="93"/>
      <c r="AA1709" s="93"/>
      <c r="AB1709" s="93"/>
      <c r="AC1709" s="93"/>
      <c r="AD1709" s="93"/>
      <c r="AE1709" s="93"/>
      <c r="AF1709" s="93"/>
      <c r="AG1709" s="93"/>
      <c r="AH1709" s="93"/>
      <c r="AI1709" s="93"/>
      <c r="AJ1709" s="93"/>
      <c r="AK1709" s="93"/>
      <c r="AL1709" s="93"/>
      <c r="AM1709" s="93"/>
      <c r="AN1709" s="93"/>
      <c r="AO1709" s="93"/>
      <c r="AP1709" s="93"/>
      <c r="AQ1709" s="93"/>
      <c r="AR1709" s="93"/>
      <c r="AS1709" s="93"/>
      <c r="AT1709" s="93"/>
      <c r="AU1709" s="93"/>
      <c r="AV1709" s="93"/>
      <c r="AW1709" s="93"/>
      <c r="AX1709" s="93"/>
      <c r="AY1709" s="93"/>
      <c r="AZ1709" s="93"/>
      <c r="BA1709" s="93"/>
      <c r="BB1709" s="93"/>
      <c r="BC1709" s="93"/>
      <c r="BD1709" s="93"/>
      <c r="BE1709" s="93"/>
      <c r="BF1709" s="93"/>
      <c r="BG1709" s="93"/>
      <c r="BH1709" s="93"/>
      <c r="BI1709" s="93"/>
      <c r="BJ1709" s="93"/>
      <c r="BK1709" s="93"/>
      <c r="BL1709" s="93"/>
      <c r="BM1709" s="93"/>
      <c r="BN1709" s="93"/>
      <c r="BO1709" s="93"/>
      <c r="BP1709" s="93"/>
      <c r="BQ1709" s="93"/>
      <c r="BR1709" s="93"/>
      <c r="BS1709" s="93"/>
      <c r="BT1709" s="93"/>
      <c r="BU1709" s="93"/>
      <c r="BV1709" s="93"/>
      <c r="BW1709" s="93"/>
      <c r="BX1709" s="93"/>
      <c r="BY1709" s="93"/>
    </row>
    <row r="1710" spans="1:77" s="97" customFormat="1" x14ac:dyDescent="0.2">
      <c r="A1710" s="157"/>
      <c r="X1710" s="93"/>
      <c r="Y1710" s="93"/>
      <c r="Z1710" s="93"/>
      <c r="AA1710" s="93"/>
      <c r="AB1710" s="93"/>
      <c r="AC1710" s="93"/>
      <c r="AD1710" s="93"/>
      <c r="AE1710" s="93"/>
      <c r="AF1710" s="93"/>
      <c r="AG1710" s="93"/>
      <c r="AH1710" s="93"/>
      <c r="AI1710" s="93"/>
      <c r="AJ1710" s="93"/>
      <c r="AK1710" s="93"/>
      <c r="AL1710" s="93"/>
      <c r="AM1710" s="93"/>
      <c r="AN1710" s="93"/>
      <c r="AO1710" s="93"/>
      <c r="AP1710" s="93"/>
      <c r="AQ1710" s="93"/>
      <c r="AR1710" s="93"/>
      <c r="AS1710" s="93"/>
      <c r="AT1710" s="93"/>
      <c r="AU1710" s="93"/>
      <c r="AV1710" s="93"/>
      <c r="AW1710" s="93"/>
      <c r="AX1710" s="93"/>
      <c r="AY1710" s="93"/>
      <c r="AZ1710" s="93"/>
      <c r="BA1710" s="93"/>
      <c r="BB1710" s="93"/>
      <c r="BC1710" s="93"/>
      <c r="BD1710" s="93"/>
      <c r="BE1710" s="93"/>
      <c r="BF1710" s="93"/>
      <c r="BG1710" s="93"/>
      <c r="BH1710" s="93"/>
      <c r="BI1710" s="93"/>
      <c r="BJ1710" s="93"/>
      <c r="BK1710" s="93"/>
      <c r="BL1710" s="93"/>
      <c r="BM1710" s="93"/>
      <c r="BN1710" s="93"/>
      <c r="BO1710" s="93"/>
      <c r="BP1710" s="93"/>
      <c r="BQ1710" s="93"/>
      <c r="BR1710" s="93"/>
      <c r="BS1710" s="93"/>
      <c r="BT1710" s="93"/>
      <c r="BU1710" s="93"/>
      <c r="BV1710" s="93"/>
      <c r="BW1710" s="93"/>
      <c r="BX1710" s="93"/>
      <c r="BY1710" s="93"/>
    </row>
    <row r="1711" spans="1:77" s="97" customFormat="1" x14ac:dyDescent="0.2">
      <c r="A1711" s="157"/>
      <c r="X1711" s="93"/>
      <c r="Y1711" s="93"/>
      <c r="Z1711" s="93"/>
      <c r="AA1711" s="93"/>
      <c r="AB1711" s="93"/>
      <c r="AC1711" s="93"/>
      <c r="AD1711" s="93"/>
      <c r="AE1711" s="93"/>
      <c r="AF1711" s="93"/>
      <c r="AG1711" s="93"/>
      <c r="AH1711" s="93"/>
      <c r="AI1711" s="93"/>
      <c r="AJ1711" s="93"/>
      <c r="AK1711" s="93"/>
      <c r="AL1711" s="93"/>
      <c r="AM1711" s="93"/>
      <c r="AN1711" s="93"/>
      <c r="AO1711" s="93"/>
      <c r="AP1711" s="93"/>
      <c r="AQ1711" s="93"/>
      <c r="AR1711" s="93"/>
      <c r="AS1711" s="93"/>
      <c r="AT1711" s="93"/>
      <c r="AU1711" s="93"/>
      <c r="AV1711" s="93"/>
      <c r="AW1711" s="93"/>
      <c r="AX1711" s="93"/>
      <c r="AY1711" s="93"/>
      <c r="AZ1711" s="93"/>
      <c r="BA1711" s="93"/>
      <c r="BB1711" s="93"/>
      <c r="BC1711" s="93"/>
      <c r="BD1711" s="93"/>
      <c r="BE1711" s="93"/>
      <c r="BF1711" s="93"/>
      <c r="BG1711" s="93"/>
      <c r="BH1711" s="93"/>
      <c r="BI1711" s="93"/>
      <c r="BJ1711" s="93"/>
      <c r="BK1711" s="93"/>
      <c r="BL1711" s="93"/>
      <c r="BM1711" s="93"/>
      <c r="BN1711" s="93"/>
      <c r="BO1711" s="93"/>
      <c r="BP1711" s="93"/>
      <c r="BQ1711" s="93"/>
      <c r="BR1711" s="93"/>
      <c r="BS1711" s="93"/>
      <c r="BT1711" s="93"/>
      <c r="BU1711" s="93"/>
      <c r="BV1711" s="93"/>
      <c r="BW1711" s="93"/>
      <c r="BX1711" s="93"/>
      <c r="BY1711" s="93"/>
    </row>
    <row r="1712" spans="1:77" s="97" customFormat="1" x14ac:dyDescent="0.2">
      <c r="A1712" s="157"/>
      <c r="X1712" s="93"/>
      <c r="Y1712" s="93"/>
      <c r="Z1712" s="93"/>
      <c r="AA1712" s="93"/>
      <c r="AB1712" s="93"/>
      <c r="AC1712" s="93"/>
      <c r="AD1712" s="93"/>
      <c r="AE1712" s="93"/>
      <c r="AF1712" s="93"/>
      <c r="AG1712" s="93"/>
      <c r="AH1712" s="93"/>
      <c r="AI1712" s="93"/>
      <c r="AJ1712" s="93"/>
      <c r="AK1712" s="93"/>
      <c r="AL1712" s="93"/>
      <c r="AM1712" s="93"/>
      <c r="AN1712" s="93"/>
      <c r="AO1712" s="93"/>
      <c r="AP1712" s="93"/>
      <c r="AQ1712" s="93"/>
      <c r="AR1712" s="93"/>
      <c r="AS1712" s="93"/>
      <c r="AT1712" s="93"/>
      <c r="AU1712" s="93"/>
      <c r="AV1712" s="93"/>
      <c r="AW1712" s="93"/>
      <c r="AX1712" s="93"/>
      <c r="AY1712" s="93"/>
      <c r="AZ1712" s="93"/>
      <c r="BA1712" s="93"/>
      <c r="BB1712" s="93"/>
      <c r="BC1712" s="93"/>
      <c r="BD1712" s="93"/>
      <c r="BE1712" s="93"/>
      <c r="BF1712" s="93"/>
      <c r="BG1712" s="93"/>
      <c r="BH1712" s="93"/>
      <c r="BI1712" s="93"/>
      <c r="BJ1712" s="93"/>
      <c r="BK1712" s="93"/>
      <c r="BL1712" s="93"/>
      <c r="BM1712" s="93"/>
      <c r="BN1712" s="93"/>
      <c r="BO1712" s="93"/>
      <c r="BP1712" s="93"/>
      <c r="BQ1712" s="93"/>
      <c r="BR1712" s="93"/>
      <c r="BS1712" s="93"/>
      <c r="BT1712" s="93"/>
      <c r="BU1712" s="93"/>
      <c r="BV1712" s="93"/>
      <c r="BW1712" s="93"/>
      <c r="BX1712" s="93"/>
      <c r="BY1712" s="93"/>
    </row>
    <row r="1713" spans="1:77" s="97" customFormat="1" x14ac:dyDescent="0.2">
      <c r="A1713" s="157"/>
      <c r="X1713" s="93"/>
      <c r="Y1713" s="93"/>
      <c r="Z1713" s="93"/>
      <c r="AA1713" s="93"/>
      <c r="AB1713" s="93"/>
      <c r="AC1713" s="93"/>
      <c r="AD1713" s="93"/>
      <c r="AE1713" s="93"/>
      <c r="AF1713" s="93"/>
      <c r="AG1713" s="93"/>
      <c r="AH1713" s="93"/>
      <c r="AI1713" s="93"/>
      <c r="AJ1713" s="93"/>
      <c r="AK1713" s="93"/>
      <c r="AL1713" s="93"/>
      <c r="AM1713" s="93"/>
      <c r="AN1713" s="93"/>
      <c r="AO1713" s="93"/>
      <c r="AP1713" s="93"/>
      <c r="AQ1713" s="93"/>
      <c r="AR1713" s="93"/>
      <c r="AS1713" s="93"/>
      <c r="AT1713" s="93"/>
      <c r="AU1713" s="93"/>
      <c r="AV1713" s="93"/>
      <c r="AW1713" s="93"/>
      <c r="AX1713" s="93"/>
      <c r="AY1713" s="93"/>
      <c r="AZ1713" s="93"/>
      <c r="BA1713" s="93"/>
      <c r="BB1713" s="93"/>
      <c r="BC1713" s="93"/>
      <c r="BD1713" s="93"/>
      <c r="BE1713" s="93"/>
      <c r="BF1713" s="93"/>
      <c r="BG1713" s="93"/>
      <c r="BH1713" s="93"/>
      <c r="BI1713" s="93"/>
      <c r="BJ1713" s="93"/>
      <c r="BK1713" s="93"/>
      <c r="BL1713" s="93"/>
      <c r="BM1713" s="93"/>
      <c r="BN1713" s="93"/>
      <c r="BO1713" s="93"/>
      <c r="BP1713" s="93"/>
      <c r="BQ1713" s="93"/>
      <c r="BR1713" s="93"/>
      <c r="BS1713" s="93"/>
      <c r="BT1713" s="93"/>
      <c r="BU1713" s="93"/>
      <c r="BV1713" s="93"/>
      <c r="BW1713" s="93"/>
      <c r="BX1713" s="93"/>
      <c r="BY1713" s="93"/>
    </row>
    <row r="1714" spans="1:77" s="97" customFormat="1" x14ac:dyDescent="0.2">
      <c r="A1714" s="157"/>
      <c r="X1714" s="93"/>
      <c r="Y1714" s="93"/>
      <c r="Z1714" s="93"/>
      <c r="AA1714" s="93"/>
      <c r="AB1714" s="93"/>
      <c r="AC1714" s="93"/>
      <c r="AD1714" s="93"/>
      <c r="AE1714" s="93"/>
      <c r="AF1714" s="93"/>
      <c r="AG1714" s="93"/>
      <c r="AH1714" s="93"/>
      <c r="AI1714" s="93"/>
      <c r="AJ1714" s="93"/>
      <c r="AK1714" s="93"/>
      <c r="AL1714" s="93"/>
      <c r="AM1714" s="93"/>
      <c r="AN1714" s="93"/>
      <c r="AO1714" s="93"/>
      <c r="AP1714" s="93"/>
      <c r="AQ1714" s="93"/>
      <c r="AR1714" s="93"/>
      <c r="AS1714" s="93"/>
      <c r="AT1714" s="93"/>
      <c r="AU1714" s="93"/>
      <c r="AV1714" s="93"/>
      <c r="AW1714" s="93"/>
      <c r="AX1714" s="93"/>
      <c r="AY1714" s="93"/>
      <c r="AZ1714" s="93"/>
      <c r="BA1714" s="93"/>
      <c r="BB1714" s="93"/>
      <c r="BC1714" s="93"/>
      <c r="BD1714" s="93"/>
      <c r="BE1714" s="93"/>
      <c r="BF1714" s="93"/>
      <c r="BG1714" s="93"/>
      <c r="BH1714" s="93"/>
      <c r="BI1714" s="93"/>
      <c r="BJ1714" s="93"/>
      <c r="BK1714" s="93"/>
      <c r="BL1714" s="93"/>
      <c r="BM1714" s="93"/>
      <c r="BN1714" s="93"/>
      <c r="BO1714" s="93"/>
      <c r="BP1714" s="93"/>
      <c r="BQ1714" s="93"/>
      <c r="BR1714" s="93"/>
      <c r="BS1714" s="93"/>
      <c r="BT1714" s="93"/>
      <c r="BU1714" s="93"/>
      <c r="BV1714" s="93"/>
      <c r="BW1714" s="93"/>
      <c r="BX1714" s="93"/>
      <c r="BY1714" s="93"/>
    </row>
    <row r="1715" spans="1:77" s="97" customFormat="1" x14ac:dyDescent="0.2">
      <c r="A1715" s="157"/>
      <c r="X1715" s="93"/>
      <c r="Y1715" s="93"/>
      <c r="Z1715" s="93"/>
      <c r="AA1715" s="93"/>
      <c r="AB1715" s="93"/>
      <c r="AC1715" s="93"/>
      <c r="AD1715" s="93"/>
      <c r="AE1715" s="93"/>
      <c r="AF1715" s="93"/>
      <c r="AG1715" s="93"/>
      <c r="AH1715" s="93"/>
      <c r="AI1715" s="93"/>
      <c r="AJ1715" s="93"/>
      <c r="AK1715" s="93"/>
      <c r="AL1715" s="93"/>
      <c r="AM1715" s="93"/>
      <c r="AN1715" s="93"/>
      <c r="AO1715" s="93"/>
      <c r="AP1715" s="93"/>
      <c r="AQ1715" s="93"/>
      <c r="AR1715" s="93"/>
      <c r="AS1715" s="93"/>
      <c r="AT1715" s="93"/>
      <c r="AU1715" s="93"/>
      <c r="AV1715" s="93"/>
      <c r="AW1715" s="93"/>
      <c r="AX1715" s="93"/>
      <c r="AY1715" s="93"/>
      <c r="AZ1715" s="93"/>
      <c r="BA1715" s="93"/>
      <c r="BB1715" s="93"/>
      <c r="BC1715" s="93"/>
      <c r="BD1715" s="93"/>
      <c r="BE1715" s="93"/>
      <c r="BF1715" s="93"/>
      <c r="BG1715" s="93"/>
      <c r="BH1715" s="93"/>
      <c r="BI1715" s="93"/>
      <c r="BJ1715" s="93"/>
      <c r="BK1715" s="93"/>
      <c r="BL1715" s="93"/>
      <c r="BM1715" s="93"/>
      <c r="BN1715" s="93"/>
      <c r="BO1715" s="93"/>
      <c r="BP1715" s="93"/>
      <c r="BQ1715" s="93"/>
      <c r="BR1715" s="93"/>
      <c r="BS1715" s="93"/>
      <c r="BT1715" s="93"/>
      <c r="BU1715" s="93"/>
      <c r="BV1715" s="93"/>
      <c r="BW1715" s="93"/>
      <c r="BX1715" s="93"/>
      <c r="BY1715" s="93"/>
    </row>
    <row r="1716" spans="1:77" s="97" customFormat="1" x14ac:dyDescent="0.2">
      <c r="A1716" s="157"/>
      <c r="X1716" s="93"/>
      <c r="Y1716" s="93"/>
      <c r="Z1716" s="93"/>
      <c r="AA1716" s="93"/>
      <c r="AB1716" s="93"/>
      <c r="AC1716" s="93"/>
      <c r="AD1716" s="93"/>
      <c r="AE1716" s="93"/>
      <c r="AF1716" s="93"/>
      <c r="AG1716" s="93"/>
      <c r="AH1716" s="93"/>
      <c r="AI1716" s="93"/>
      <c r="AJ1716" s="93"/>
      <c r="AK1716" s="93"/>
      <c r="AL1716" s="93"/>
      <c r="AM1716" s="93"/>
      <c r="AN1716" s="93"/>
      <c r="AO1716" s="93"/>
      <c r="AP1716" s="93"/>
      <c r="AQ1716" s="93"/>
      <c r="AR1716" s="93"/>
      <c r="AS1716" s="93"/>
      <c r="AT1716" s="93"/>
      <c r="AU1716" s="93"/>
      <c r="AV1716" s="93"/>
      <c r="AW1716" s="93"/>
      <c r="AX1716" s="93"/>
      <c r="AY1716" s="93"/>
      <c r="AZ1716" s="93"/>
      <c r="BA1716" s="93"/>
      <c r="BB1716" s="93"/>
      <c r="BC1716" s="93"/>
      <c r="BD1716" s="93"/>
      <c r="BE1716" s="93"/>
      <c r="BF1716" s="93"/>
      <c r="BG1716" s="93"/>
      <c r="BH1716" s="93"/>
      <c r="BI1716" s="93"/>
      <c r="BJ1716" s="93"/>
      <c r="BK1716" s="93"/>
      <c r="BL1716" s="93"/>
      <c r="BM1716" s="93"/>
      <c r="BN1716" s="93"/>
      <c r="BO1716" s="93"/>
      <c r="BP1716" s="93"/>
      <c r="BQ1716" s="93"/>
      <c r="BR1716" s="93"/>
      <c r="BS1716" s="93"/>
      <c r="BT1716" s="93"/>
      <c r="BU1716" s="93"/>
      <c r="BV1716" s="93"/>
      <c r="BW1716" s="93"/>
      <c r="BX1716" s="93"/>
      <c r="BY1716" s="93"/>
    </row>
    <row r="1717" spans="1:77" s="97" customFormat="1" x14ac:dyDescent="0.2">
      <c r="A1717" s="157"/>
      <c r="X1717" s="93"/>
      <c r="Y1717" s="93"/>
      <c r="Z1717" s="93"/>
      <c r="AA1717" s="93"/>
      <c r="AB1717" s="93"/>
      <c r="AC1717" s="93"/>
      <c r="AD1717" s="93"/>
      <c r="AE1717" s="93"/>
      <c r="AF1717" s="93"/>
      <c r="AG1717" s="93"/>
      <c r="AH1717" s="93"/>
      <c r="AI1717" s="93"/>
      <c r="AJ1717" s="93"/>
      <c r="AK1717" s="93"/>
      <c r="AL1717" s="93"/>
      <c r="AM1717" s="93"/>
      <c r="AN1717" s="93"/>
      <c r="AO1717" s="93"/>
      <c r="AP1717" s="93"/>
      <c r="AQ1717" s="93"/>
      <c r="AR1717" s="93"/>
      <c r="AS1717" s="93"/>
      <c r="AT1717" s="93"/>
      <c r="AU1717" s="93"/>
      <c r="AV1717" s="93"/>
      <c r="AW1717" s="93"/>
      <c r="AX1717" s="93"/>
      <c r="AY1717" s="93"/>
      <c r="AZ1717" s="93"/>
      <c r="BA1717" s="93"/>
      <c r="BB1717" s="93"/>
      <c r="BC1717" s="93"/>
      <c r="BD1717" s="93"/>
      <c r="BE1717" s="93"/>
      <c r="BF1717" s="93"/>
      <c r="BG1717" s="93"/>
      <c r="BH1717" s="93"/>
      <c r="BI1717" s="93"/>
      <c r="BJ1717" s="93"/>
      <c r="BK1717" s="93"/>
      <c r="BL1717" s="93"/>
      <c r="BM1717" s="93"/>
      <c r="BN1717" s="93"/>
      <c r="BO1717" s="93"/>
      <c r="BP1717" s="93"/>
      <c r="BQ1717" s="93"/>
      <c r="BR1717" s="93"/>
      <c r="BS1717" s="93"/>
      <c r="BT1717" s="93"/>
      <c r="BU1717" s="93"/>
      <c r="BV1717" s="93"/>
      <c r="BW1717" s="93"/>
      <c r="BX1717" s="93"/>
      <c r="BY1717" s="93"/>
    </row>
    <row r="1718" spans="1:77" s="97" customFormat="1" x14ac:dyDescent="0.2">
      <c r="A1718" s="157"/>
      <c r="X1718" s="93"/>
      <c r="Y1718" s="93"/>
      <c r="Z1718" s="93"/>
      <c r="AA1718" s="93"/>
      <c r="AB1718" s="93"/>
      <c r="AC1718" s="93"/>
      <c r="AD1718" s="93"/>
      <c r="AE1718" s="93"/>
      <c r="AF1718" s="93"/>
      <c r="AG1718" s="93"/>
      <c r="AH1718" s="93"/>
      <c r="AI1718" s="93"/>
      <c r="AJ1718" s="93"/>
      <c r="AK1718" s="93"/>
      <c r="AL1718" s="93"/>
      <c r="AM1718" s="93"/>
      <c r="AN1718" s="93"/>
      <c r="AO1718" s="93"/>
      <c r="AP1718" s="93"/>
      <c r="AQ1718" s="93"/>
      <c r="AR1718" s="93"/>
      <c r="AS1718" s="93"/>
      <c r="AT1718" s="93"/>
      <c r="AU1718" s="93"/>
      <c r="AV1718" s="93"/>
      <c r="AW1718" s="93"/>
      <c r="AX1718" s="93"/>
      <c r="AY1718" s="93"/>
      <c r="AZ1718" s="93"/>
      <c r="BA1718" s="93"/>
      <c r="BB1718" s="93"/>
      <c r="BC1718" s="93"/>
      <c r="BD1718" s="93"/>
      <c r="BE1718" s="93"/>
      <c r="BF1718" s="93"/>
      <c r="BG1718" s="93"/>
      <c r="BH1718" s="93"/>
      <c r="BI1718" s="93"/>
      <c r="BJ1718" s="93"/>
      <c r="BK1718" s="93"/>
      <c r="BL1718" s="93"/>
      <c r="BM1718" s="93"/>
      <c r="BN1718" s="93"/>
      <c r="BO1718" s="93"/>
      <c r="BP1718" s="93"/>
      <c r="BQ1718" s="93"/>
      <c r="BR1718" s="93"/>
      <c r="BS1718" s="93"/>
      <c r="BT1718" s="93"/>
      <c r="BU1718" s="93"/>
      <c r="BV1718" s="93"/>
      <c r="BW1718" s="93"/>
      <c r="BX1718" s="93"/>
      <c r="BY1718" s="93"/>
    </row>
    <row r="1719" spans="1:77" s="97" customFormat="1" x14ac:dyDescent="0.2">
      <c r="A1719" s="157"/>
      <c r="X1719" s="93"/>
      <c r="Y1719" s="93"/>
      <c r="Z1719" s="93"/>
      <c r="AA1719" s="93"/>
      <c r="AB1719" s="93"/>
      <c r="AC1719" s="93"/>
      <c r="AD1719" s="93"/>
      <c r="AE1719" s="93"/>
      <c r="AF1719" s="93"/>
      <c r="AG1719" s="93"/>
      <c r="AH1719" s="93"/>
      <c r="AI1719" s="93"/>
      <c r="AJ1719" s="93"/>
      <c r="AK1719" s="93"/>
      <c r="AL1719" s="93"/>
      <c r="AM1719" s="93"/>
      <c r="AN1719" s="93"/>
      <c r="AO1719" s="93"/>
      <c r="AP1719" s="93"/>
      <c r="AQ1719" s="93"/>
      <c r="AR1719" s="93"/>
      <c r="AS1719" s="93"/>
      <c r="AT1719" s="93"/>
      <c r="AU1719" s="93"/>
      <c r="AV1719" s="93"/>
      <c r="AW1719" s="93"/>
      <c r="AX1719" s="93"/>
      <c r="AY1719" s="93"/>
      <c r="AZ1719" s="93"/>
      <c r="BA1719" s="93"/>
      <c r="BB1719" s="93"/>
      <c r="BC1719" s="93"/>
      <c r="BD1719" s="93"/>
      <c r="BE1719" s="93"/>
      <c r="BF1719" s="93"/>
      <c r="BG1719" s="93"/>
      <c r="BH1719" s="93"/>
      <c r="BI1719" s="93"/>
      <c r="BJ1719" s="93"/>
      <c r="BK1719" s="93"/>
      <c r="BL1719" s="93"/>
      <c r="BM1719" s="93"/>
      <c r="BN1719" s="93"/>
      <c r="BO1719" s="93"/>
      <c r="BP1719" s="93"/>
      <c r="BQ1719" s="93"/>
      <c r="BR1719" s="93"/>
      <c r="BS1719" s="93"/>
      <c r="BT1719" s="93"/>
      <c r="BU1719" s="93"/>
      <c r="BV1719" s="93"/>
      <c r="BW1719" s="93"/>
      <c r="BX1719" s="93"/>
      <c r="BY1719" s="93"/>
    </row>
    <row r="1720" spans="1:77" s="97" customFormat="1" x14ac:dyDescent="0.2">
      <c r="A1720" s="157"/>
      <c r="X1720" s="93"/>
      <c r="Y1720" s="93"/>
      <c r="Z1720" s="93"/>
      <c r="AA1720" s="93"/>
      <c r="AB1720" s="93"/>
      <c r="AC1720" s="93"/>
      <c r="AD1720" s="93"/>
      <c r="AE1720" s="93"/>
      <c r="AF1720" s="93"/>
      <c r="AG1720" s="93"/>
      <c r="AH1720" s="93"/>
      <c r="AI1720" s="93"/>
      <c r="AJ1720" s="93"/>
      <c r="AK1720" s="93"/>
      <c r="AL1720" s="93"/>
      <c r="AM1720" s="93"/>
      <c r="AN1720" s="93"/>
      <c r="AO1720" s="93"/>
      <c r="AP1720" s="93"/>
      <c r="AQ1720" s="93"/>
      <c r="AR1720" s="93"/>
      <c r="AS1720" s="93"/>
      <c r="AT1720" s="93"/>
      <c r="AU1720" s="93"/>
      <c r="AV1720" s="93"/>
      <c r="AW1720" s="93"/>
      <c r="AX1720" s="93"/>
      <c r="AY1720" s="93"/>
      <c r="AZ1720" s="93"/>
      <c r="BA1720" s="93"/>
      <c r="BB1720" s="93"/>
      <c r="BC1720" s="93"/>
      <c r="BD1720" s="93"/>
      <c r="BE1720" s="93"/>
      <c r="BF1720" s="93"/>
      <c r="BG1720" s="93"/>
      <c r="BH1720" s="93"/>
      <c r="BI1720" s="93"/>
      <c r="BJ1720" s="93"/>
      <c r="BK1720" s="93"/>
      <c r="BL1720" s="93"/>
      <c r="BM1720" s="93"/>
      <c r="BN1720" s="93"/>
      <c r="BO1720" s="93"/>
      <c r="BP1720" s="93"/>
      <c r="BQ1720" s="93"/>
      <c r="BR1720" s="93"/>
      <c r="BS1720" s="93"/>
      <c r="BT1720" s="93"/>
      <c r="BU1720" s="93"/>
      <c r="BV1720" s="93"/>
      <c r="BW1720" s="93"/>
      <c r="BX1720" s="93"/>
      <c r="BY1720" s="93"/>
    </row>
    <row r="1721" spans="1:77" s="97" customFormat="1" x14ac:dyDescent="0.2">
      <c r="A1721" s="157"/>
      <c r="X1721" s="93"/>
      <c r="Y1721" s="93"/>
      <c r="Z1721" s="93"/>
      <c r="AA1721" s="93"/>
      <c r="AB1721" s="93"/>
      <c r="AC1721" s="93"/>
      <c r="AD1721" s="93"/>
      <c r="AE1721" s="93"/>
      <c r="AF1721" s="93"/>
      <c r="AG1721" s="93"/>
      <c r="AH1721" s="93"/>
      <c r="AI1721" s="93"/>
      <c r="AJ1721" s="93"/>
      <c r="AK1721" s="93"/>
      <c r="AL1721" s="93"/>
      <c r="AM1721" s="93"/>
      <c r="AN1721" s="93"/>
      <c r="AO1721" s="93"/>
      <c r="AP1721" s="93"/>
      <c r="AQ1721" s="93"/>
      <c r="AR1721" s="93"/>
      <c r="AS1721" s="93"/>
      <c r="AT1721" s="93"/>
      <c r="AU1721" s="93"/>
      <c r="AV1721" s="93"/>
      <c r="AW1721" s="93"/>
      <c r="AX1721" s="93"/>
      <c r="AY1721" s="93"/>
      <c r="AZ1721" s="93"/>
      <c r="BA1721" s="93"/>
      <c r="BB1721" s="93"/>
      <c r="BC1721" s="93"/>
      <c r="BD1721" s="93"/>
      <c r="BE1721" s="93"/>
      <c r="BF1721" s="93"/>
      <c r="BG1721" s="93"/>
      <c r="BH1721" s="93"/>
      <c r="BI1721" s="93"/>
      <c r="BJ1721" s="93"/>
      <c r="BK1721" s="93"/>
      <c r="BL1721" s="93"/>
      <c r="BM1721" s="93"/>
      <c r="BN1721" s="93"/>
      <c r="BO1721" s="93"/>
      <c r="BP1721" s="93"/>
      <c r="BQ1721" s="93"/>
      <c r="BR1721" s="93"/>
      <c r="BS1721" s="93"/>
      <c r="BT1721" s="93"/>
      <c r="BU1721" s="93"/>
      <c r="BV1721" s="93"/>
      <c r="BW1721" s="93"/>
      <c r="BX1721" s="93"/>
      <c r="BY1721" s="93"/>
    </row>
    <row r="1722" spans="1:77" s="97" customFormat="1" x14ac:dyDescent="0.2">
      <c r="A1722" s="157"/>
      <c r="X1722" s="93"/>
      <c r="Y1722" s="93"/>
      <c r="Z1722" s="93"/>
      <c r="AA1722" s="93"/>
      <c r="AB1722" s="93"/>
      <c r="AC1722" s="93"/>
      <c r="AD1722" s="93"/>
      <c r="AE1722" s="93"/>
      <c r="AF1722" s="93"/>
      <c r="AG1722" s="93"/>
      <c r="AH1722" s="93"/>
      <c r="AI1722" s="93"/>
      <c r="AJ1722" s="93"/>
      <c r="AK1722" s="93"/>
      <c r="AL1722" s="93"/>
      <c r="AM1722" s="93"/>
      <c r="AN1722" s="93"/>
      <c r="AO1722" s="93"/>
      <c r="AP1722" s="93"/>
      <c r="AQ1722" s="93"/>
      <c r="AR1722" s="93"/>
      <c r="AS1722" s="93"/>
      <c r="AT1722" s="93"/>
      <c r="AU1722" s="93"/>
      <c r="AV1722" s="93"/>
      <c r="AW1722" s="93"/>
      <c r="AX1722" s="93"/>
      <c r="AY1722" s="93"/>
      <c r="AZ1722" s="93"/>
      <c r="BA1722" s="93"/>
      <c r="BB1722" s="93"/>
      <c r="BC1722" s="93"/>
      <c r="BD1722" s="93"/>
      <c r="BE1722" s="93"/>
      <c r="BF1722" s="93"/>
      <c r="BG1722" s="93"/>
      <c r="BH1722" s="93"/>
      <c r="BI1722" s="93"/>
      <c r="BJ1722" s="93"/>
      <c r="BK1722" s="93"/>
      <c r="BL1722" s="93"/>
      <c r="BM1722" s="93"/>
      <c r="BN1722" s="93"/>
      <c r="BO1722" s="93"/>
      <c r="BP1722" s="93"/>
      <c r="BQ1722" s="93"/>
      <c r="BR1722" s="93"/>
      <c r="BS1722" s="93"/>
      <c r="BT1722" s="93"/>
      <c r="BU1722" s="93"/>
      <c r="BV1722" s="93"/>
      <c r="BW1722" s="93"/>
      <c r="BX1722" s="93"/>
      <c r="BY1722" s="93"/>
    </row>
    <row r="1723" spans="1:77" s="97" customFormat="1" x14ac:dyDescent="0.2">
      <c r="A1723" s="157"/>
      <c r="X1723" s="93"/>
      <c r="Y1723" s="93"/>
      <c r="Z1723" s="93"/>
      <c r="AA1723" s="93"/>
      <c r="AB1723" s="93"/>
      <c r="AC1723" s="93"/>
      <c r="AD1723" s="93"/>
      <c r="AE1723" s="93"/>
      <c r="AF1723" s="93"/>
      <c r="AG1723" s="93"/>
      <c r="AH1723" s="93"/>
      <c r="AI1723" s="93"/>
      <c r="AJ1723" s="93"/>
      <c r="AK1723" s="93"/>
      <c r="AL1723" s="93"/>
      <c r="AM1723" s="93"/>
      <c r="AN1723" s="93"/>
      <c r="AO1723" s="93"/>
      <c r="AP1723" s="93"/>
      <c r="AQ1723" s="93"/>
      <c r="AR1723" s="93"/>
      <c r="AS1723" s="93"/>
      <c r="AT1723" s="93"/>
      <c r="AU1723" s="93"/>
      <c r="AV1723" s="93"/>
      <c r="AW1723" s="93"/>
      <c r="AX1723" s="93"/>
      <c r="AY1723" s="93"/>
      <c r="AZ1723" s="93"/>
      <c r="BA1723" s="93"/>
      <c r="BB1723" s="93"/>
      <c r="BC1723" s="93"/>
      <c r="BD1723" s="93"/>
      <c r="BE1723" s="93"/>
      <c r="BF1723" s="93"/>
      <c r="BG1723" s="93"/>
      <c r="BH1723" s="93"/>
      <c r="BI1723" s="93"/>
      <c r="BJ1723" s="93"/>
      <c r="BK1723" s="93"/>
      <c r="BL1723" s="93"/>
      <c r="BM1723" s="93"/>
      <c r="BN1723" s="93"/>
      <c r="BO1723" s="93"/>
      <c r="BP1723" s="93"/>
      <c r="BQ1723" s="93"/>
      <c r="BR1723" s="93"/>
      <c r="BS1723" s="93"/>
      <c r="BT1723" s="93"/>
      <c r="BU1723" s="93"/>
      <c r="BV1723" s="93"/>
      <c r="BW1723" s="93"/>
      <c r="BX1723" s="93"/>
      <c r="BY1723" s="93"/>
    </row>
    <row r="1724" spans="1:77" s="97" customFormat="1" x14ac:dyDescent="0.2">
      <c r="A1724" s="157"/>
      <c r="X1724" s="93"/>
      <c r="Y1724" s="93"/>
      <c r="Z1724" s="93"/>
      <c r="AA1724" s="93"/>
      <c r="AB1724" s="93"/>
      <c r="AC1724" s="93"/>
      <c r="AD1724" s="93"/>
      <c r="AE1724" s="93"/>
      <c r="AF1724" s="93"/>
      <c r="AG1724" s="93"/>
      <c r="AH1724" s="93"/>
      <c r="AI1724" s="93"/>
      <c r="AJ1724" s="93"/>
      <c r="AK1724" s="93"/>
      <c r="AL1724" s="93"/>
      <c r="AM1724" s="93"/>
      <c r="AN1724" s="93"/>
      <c r="AO1724" s="93"/>
      <c r="AP1724" s="93"/>
      <c r="AQ1724" s="93"/>
      <c r="AR1724" s="93"/>
      <c r="AS1724" s="93"/>
      <c r="AT1724" s="93"/>
      <c r="AU1724" s="93"/>
      <c r="AV1724" s="93"/>
      <c r="AW1724" s="93"/>
      <c r="AX1724" s="93"/>
      <c r="AY1724" s="93"/>
      <c r="AZ1724" s="93"/>
      <c r="BA1724" s="93"/>
      <c r="BB1724" s="93"/>
      <c r="BC1724" s="93"/>
      <c r="BD1724" s="93"/>
      <c r="BE1724" s="93"/>
      <c r="BF1724" s="93"/>
      <c r="BG1724" s="93"/>
      <c r="BH1724" s="93"/>
      <c r="BI1724" s="93"/>
      <c r="BJ1724" s="93"/>
      <c r="BK1724" s="93"/>
      <c r="BL1724" s="93"/>
      <c r="BM1724" s="93"/>
      <c r="BN1724" s="93"/>
      <c r="BO1724" s="93"/>
      <c r="BP1724" s="93"/>
      <c r="BQ1724" s="93"/>
      <c r="BR1724" s="93"/>
      <c r="BS1724" s="93"/>
      <c r="BT1724" s="93"/>
      <c r="BU1724" s="93"/>
      <c r="BV1724" s="93"/>
      <c r="BW1724" s="93"/>
      <c r="BX1724" s="93"/>
      <c r="BY1724" s="93"/>
    </row>
    <row r="1725" spans="1:77" s="97" customFormat="1" x14ac:dyDescent="0.2">
      <c r="A1725" s="157"/>
      <c r="X1725" s="93"/>
      <c r="Y1725" s="93"/>
      <c r="Z1725" s="93"/>
      <c r="AA1725" s="93"/>
      <c r="AB1725" s="93"/>
      <c r="AC1725" s="93"/>
      <c r="AD1725" s="93"/>
      <c r="AE1725" s="93"/>
      <c r="AF1725" s="93"/>
      <c r="AG1725" s="93"/>
      <c r="AH1725" s="93"/>
      <c r="AI1725" s="93"/>
      <c r="AJ1725" s="93"/>
      <c r="AK1725" s="93"/>
      <c r="AL1725" s="93"/>
      <c r="AM1725" s="93"/>
      <c r="AN1725" s="93"/>
      <c r="AO1725" s="93"/>
      <c r="AP1725" s="93"/>
      <c r="AQ1725" s="93"/>
      <c r="AR1725" s="93"/>
      <c r="AS1725" s="93"/>
      <c r="AT1725" s="93"/>
      <c r="AU1725" s="93"/>
      <c r="AV1725" s="93"/>
      <c r="AW1725" s="93"/>
      <c r="AX1725" s="93"/>
      <c r="AY1725" s="93"/>
      <c r="AZ1725" s="93"/>
      <c r="BA1725" s="93"/>
      <c r="BB1725" s="93"/>
      <c r="BC1725" s="93"/>
      <c r="BD1725" s="93"/>
      <c r="BE1725" s="93"/>
      <c r="BF1725" s="93"/>
      <c r="BG1725" s="93"/>
      <c r="BH1725" s="93"/>
      <c r="BI1725" s="93"/>
      <c r="BJ1725" s="93"/>
      <c r="BK1725" s="93"/>
      <c r="BL1725" s="93"/>
      <c r="BM1725" s="93"/>
      <c r="BN1725" s="93"/>
      <c r="BO1725" s="93"/>
      <c r="BP1725" s="93"/>
      <c r="BQ1725" s="93"/>
      <c r="BR1725" s="93"/>
      <c r="BS1725" s="93"/>
      <c r="BT1725" s="93"/>
      <c r="BU1725" s="93"/>
      <c r="BV1725" s="93"/>
      <c r="BW1725" s="93"/>
      <c r="BX1725" s="93"/>
      <c r="BY1725" s="93"/>
    </row>
    <row r="1726" spans="1:77" s="97" customFormat="1" x14ac:dyDescent="0.2">
      <c r="A1726" s="157"/>
      <c r="X1726" s="93"/>
      <c r="Y1726" s="93"/>
      <c r="Z1726" s="93"/>
      <c r="AA1726" s="93"/>
      <c r="AB1726" s="93"/>
      <c r="AC1726" s="93"/>
      <c r="AD1726" s="93"/>
      <c r="AE1726" s="93"/>
      <c r="AF1726" s="93"/>
      <c r="AG1726" s="93"/>
      <c r="AH1726" s="93"/>
      <c r="AI1726" s="93"/>
      <c r="AJ1726" s="93"/>
      <c r="AK1726" s="93"/>
      <c r="AL1726" s="93"/>
      <c r="AM1726" s="93"/>
      <c r="AN1726" s="93"/>
      <c r="AO1726" s="93"/>
      <c r="AP1726" s="93"/>
      <c r="AQ1726" s="93"/>
      <c r="AR1726" s="93"/>
      <c r="AS1726" s="93"/>
      <c r="AT1726" s="93"/>
      <c r="AU1726" s="93"/>
      <c r="AV1726" s="93"/>
      <c r="AW1726" s="93"/>
      <c r="AX1726" s="93"/>
      <c r="AY1726" s="93"/>
      <c r="AZ1726" s="93"/>
      <c r="BA1726" s="93"/>
      <c r="BB1726" s="93"/>
      <c r="BC1726" s="93"/>
      <c r="BD1726" s="93"/>
      <c r="BE1726" s="93"/>
      <c r="BF1726" s="93"/>
      <c r="BG1726" s="93"/>
      <c r="BH1726" s="93"/>
      <c r="BI1726" s="93"/>
      <c r="BJ1726" s="93"/>
      <c r="BK1726" s="93"/>
      <c r="BL1726" s="93"/>
      <c r="BM1726" s="93"/>
      <c r="BN1726" s="93"/>
      <c r="BO1726" s="93"/>
      <c r="BP1726" s="93"/>
      <c r="BQ1726" s="93"/>
      <c r="BR1726" s="93"/>
      <c r="BS1726" s="93"/>
      <c r="BT1726" s="93"/>
      <c r="BU1726" s="93"/>
      <c r="BV1726" s="93"/>
      <c r="BW1726" s="93"/>
      <c r="BX1726" s="93"/>
      <c r="BY1726" s="93"/>
    </row>
    <row r="1727" spans="1:77" s="97" customFormat="1" x14ac:dyDescent="0.2">
      <c r="A1727" s="157"/>
      <c r="X1727" s="93"/>
      <c r="Y1727" s="93"/>
      <c r="Z1727" s="93"/>
      <c r="AA1727" s="93"/>
      <c r="AB1727" s="93"/>
      <c r="AC1727" s="93"/>
      <c r="AD1727" s="93"/>
      <c r="AE1727" s="93"/>
      <c r="AF1727" s="93"/>
      <c r="AG1727" s="93"/>
      <c r="AH1727" s="93"/>
      <c r="AI1727" s="93"/>
      <c r="AJ1727" s="93"/>
      <c r="AK1727" s="93"/>
      <c r="AL1727" s="93"/>
      <c r="AM1727" s="93"/>
      <c r="AN1727" s="93"/>
      <c r="AO1727" s="93"/>
      <c r="AP1727" s="93"/>
      <c r="AQ1727" s="93"/>
      <c r="AR1727" s="93"/>
      <c r="AS1727" s="93"/>
      <c r="AT1727" s="93"/>
      <c r="AU1727" s="93"/>
      <c r="AV1727" s="93"/>
      <c r="AW1727" s="93"/>
      <c r="AX1727" s="93"/>
      <c r="AY1727" s="93"/>
      <c r="AZ1727" s="93"/>
      <c r="BA1727" s="93"/>
      <c r="BB1727" s="93"/>
      <c r="BC1727" s="93"/>
      <c r="BD1727" s="93"/>
      <c r="BE1727" s="93"/>
      <c r="BF1727" s="93"/>
      <c r="BG1727" s="93"/>
      <c r="BH1727" s="93"/>
      <c r="BI1727" s="93"/>
      <c r="BJ1727" s="93"/>
      <c r="BK1727" s="93"/>
      <c r="BL1727" s="93"/>
      <c r="BM1727" s="93"/>
      <c r="BN1727" s="93"/>
      <c r="BO1727" s="93"/>
      <c r="BP1727" s="93"/>
      <c r="BQ1727" s="93"/>
      <c r="BR1727" s="93"/>
      <c r="BS1727" s="93"/>
      <c r="BT1727" s="93"/>
      <c r="BU1727" s="93"/>
      <c r="BV1727" s="93"/>
      <c r="BW1727" s="93"/>
      <c r="BX1727" s="93"/>
      <c r="BY1727" s="93"/>
    </row>
    <row r="1728" spans="1:77" s="97" customFormat="1" x14ac:dyDescent="0.2">
      <c r="A1728" s="157"/>
      <c r="X1728" s="93"/>
      <c r="Y1728" s="93"/>
      <c r="Z1728" s="93"/>
      <c r="AA1728" s="93"/>
      <c r="AB1728" s="93"/>
      <c r="AC1728" s="93"/>
      <c r="AD1728" s="93"/>
      <c r="AE1728" s="93"/>
      <c r="AF1728" s="93"/>
      <c r="AG1728" s="93"/>
      <c r="AH1728" s="93"/>
      <c r="AI1728" s="93"/>
      <c r="AJ1728" s="93"/>
      <c r="AK1728" s="93"/>
      <c r="AL1728" s="93"/>
      <c r="AM1728" s="93"/>
      <c r="AN1728" s="93"/>
      <c r="AO1728" s="93"/>
      <c r="AP1728" s="93"/>
      <c r="AQ1728" s="93"/>
      <c r="AR1728" s="93"/>
      <c r="AS1728" s="93"/>
      <c r="AT1728" s="93"/>
      <c r="AU1728" s="93"/>
      <c r="AV1728" s="93"/>
      <c r="AW1728" s="93"/>
      <c r="AX1728" s="93"/>
      <c r="AY1728" s="93"/>
      <c r="AZ1728" s="93"/>
      <c r="BA1728" s="93"/>
      <c r="BB1728" s="93"/>
      <c r="BC1728" s="93"/>
      <c r="BD1728" s="93"/>
      <c r="BE1728" s="93"/>
      <c r="BF1728" s="93"/>
      <c r="BG1728" s="93"/>
      <c r="BH1728" s="93"/>
      <c r="BI1728" s="93"/>
      <c r="BJ1728" s="93"/>
      <c r="BK1728" s="93"/>
      <c r="BL1728" s="93"/>
      <c r="BM1728" s="93"/>
      <c r="BN1728" s="93"/>
      <c r="BO1728" s="93"/>
      <c r="BP1728" s="93"/>
      <c r="BQ1728" s="93"/>
      <c r="BR1728" s="93"/>
      <c r="BS1728" s="93"/>
      <c r="BT1728" s="93"/>
      <c r="BU1728" s="93"/>
      <c r="BV1728" s="93"/>
      <c r="BW1728" s="93"/>
      <c r="BX1728" s="93"/>
      <c r="BY1728" s="93"/>
    </row>
    <row r="1729" spans="1:77" s="97" customFormat="1" x14ac:dyDescent="0.2">
      <c r="A1729" s="157"/>
      <c r="X1729" s="93"/>
      <c r="Y1729" s="93"/>
      <c r="Z1729" s="93"/>
      <c r="AA1729" s="93"/>
      <c r="AB1729" s="93"/>
      <c r="AC1729" s="93"/>
      <c r="AD1729" s="93"/>
      <c r="AE1729" s="93"/>
      <c r="AF1729" s="93"/>
      <c r="AG1729" s="93"/>
      <c r="AH1729" s="93"/>
      <c r="AI1729" s="93"/>
      <c r="AJ1729" s="93"/>
      <c r="AK1729" s="93"/>
      <c r="AL1729" s="93"/>
      <c r="AM1729" s="93"/>
      <c r="AN1729" s="93"/>
      <c r="AO1729" s="93"/>
      <c r="AP1729" s="93"/>
      <c r="AQ1729" s="93"/>
      <c r="AR1729" s="93"/>
      <c r="AS1729" s="93"/>
      <c r="AT1729" s="93"/>
      <c r="AU1729" s="93"/>
      <c r="AV1729" s="93"/>
      <c r="AW1729" s="93"/>
      <c r="AX1729" s="93"/>
      <c r="AY1729" s="93"/>
      <c r="AZ1729" s="93"/>
      <c r="BA1729" s="93"/>
      <c r="BB1729" s="93"/>
      <c r="BC1729" s="93"/>
      <c r="BD1729" s="93"/>
      <c r="BE1729" s="93"/>
      <c r="BF1729" s="93"/>
      <c r="BG1729" s="93"/>
      <c r="BH1729" s="93"/>
      <c r="BI1729" s="93"/>
      <c r="BJ1729" s="93"/>
      <c r="BK1729" s="93"/>
      <c r="BL1729" s="93"/>
      <c r="BM1729" s="93"/>
      <c r="BN1729" s="93"/>
      <c r="BO1729" s="93"/>
      <c r="BP1729" s="93"/>
      <c r="BQ1729" s="93"/>
      <c r="BR1729" s="93"/>
      <c r="BS1729" s="93"/>
      <c r="BT1729" s="93"/>
      <c r="BU1729" s="93"/>
      <c r="BV1729" s="93"/>
      <c r="BW1729" s="93"/>
      <c r="BX1729" s="93"/>
      <c r="BY1729" s="93"/>
    </row>
    <row r="1730" spans="1:77" s="97" customFormat="1" x14ac:dyDescent="0.2">
      <c r="A1730" s="157"/>
      <c r="X1730" s="93"/>
      <c r="Y1730" s="93"/>
      <c r="Z1730" s="93"/>
      <c r="AA1730" s="93"/>
      <c r="AB1730" s="93"/>
      <c r="AC1730" s="93"/>
      <c r="AD1730" s="93"/>
      <c r="AE1730" s="93"/>
      <c r="AF1730" s="93"/>
      <c r="AG1730" s="93"/>
      <c r="AH1730" s="93"/>
      <c r="AI1730" s="93"/>
      <c r="AJ1730" s="93"/>
      <c r="AK1730" s="93"/>
      <c r="AL1730" s="93"/>
      <c r="AM1730" s="93"/>
      <c r="AN1730" s="93"/>
      <c r="AO1730" s="93"/>
      <c r="AP1730" s="93"/>
      <c r="AQ1730" s="93"/>
      <c r="AR1730" s="93"/>
      <c r="AS1730" s="93"/>
      <c r="AT1730" s="93"/>
      <c r="AU1730" s="93"/>
      <c r="AV1730" s="93"/>
      <c r="AW1730" s="93"/>
      <c r="AX1730" s="93"/>
      <c r="AY1730" s="93"/>
      <c r="AZ1730" s="93"/>
      <c r="BA1730" s="93"/>
      <c r="BB1730" s="93"/>
      <c r="BC1730" s="93"/>
      <c r="BD1730" s="93"/>
      <c r="BE1730" s="93"/>
      <c r="BF1730" s="93"/>
      <c r="BG1730" s="93"/>
      <c r="BH1730" s="93"/>
      <c r="BI1730" s="93"/>
      <c r="BJ1730" s="93"/>
      <c r="BK1730" s="93"/>
      <c r="BL1730" s="93"/>
      <c r="BM1730" s="93"/>
      <c r="BN1730" s="93"/>
      <c r="BO1730" s="93"/>
      <c r="BP1730" s="93"/>
      <c r="BQ1730" s="93"/>
      <c r="BR1730" s="93"/>
      <c r="BS1730" s="93"/>
      <c r="BT1730" s="93"/>
      <c r="BU1730" s="93"/>
      <c r="BV1730" s="93"/>
      <c r="BW1730" s="93"/>
      <c r="BX1730" s="93"/>
      <c r="BY1730" s="93"/>
    </row>
    <row r="1731" spans="1:77" s="97" customFormat="1" x14ac:dyDescent="0.2">
      <c r="A1731" s="157"/>
      <c r="X1731" s="93"/>
      <c r="Y1731" s="93"/>
      <c r="Z1731" s="93"/>
      <c r="AA1731" s="93"/>
      <c r="AB1731" s="93"/>
      <c r="AC1731" s="93"/>
      <c r="AD1731" s="93"/>
      <c r="AE1731" s="93"/>
      <c r="AF1731" s="93"/>
      <c r="AG1731" s="93"/>
      <c r="AH1731" s="93"/>
      <c r="AI1731" s="93"/>
      <c r="AJ1731" s="93"/>
      <c r="AK1731" s="93"/>
      <c r="AL1731" s="93"/>
      <c r="AM1731" s="93"/>
      <c r="AN1731" s="93"/>
      <c r="AO1731" s="93"/>
      <c r="AP1731" s="93"/>
      <c r="AQ1731" s="93"/>
      <c r="AR1731" s="93"/>
      <c r="AS1731" s="93"/>
      <c r="AT1731" s="93"/>
      <c r="AU1731" s="93"/>
      <c r="AV1731" s="93"/>
      <c r="AW1731" s="93"/>
      <c r="AX1731" s="93"/>
      <c r="AY1731" s="93"/>
      <c r="AZ1731" s="93"/>
      <c r="BA1731" s="93"/>
      <c r="BB1731" s="93"/>
      <c r="BC1731" s="93"/>
      <c r="BD1731" s="93"/>
      <c r="BE1731" s="93"/>
      <c r="BF1731" s="93"/>
      <c r="BG1731" s="93"/>
      <c r="BH1731" s="93"/>
      <c r="BI1731" s="93"/>
      <c r="BJ1731" s="93"/>
      <c r="BK1731" s="93"/>
      <c r="BL1731" s="93"/>
      <c r="BM1731" s="93"/>
      <c r="BN1731" s="93"/>
      <c r="BO1731" s="93"/>
      <c r="BP1731" s="93"/>
      <c r="BQ1731" s="93"/>
      <c r="BR1731" s="93"/>
      <c r="BS1731" s="93"/>
      <c r="BT1731" s="93"/>
      <c r="BU1731" s="93"/>
      <c r="BV1731" s="93"/>
      <c r="BW1731" s="93"/>
      <c r="BX1731" s="93"/>
      <c r="BY1731" s="93"/>
    </row>
    <row r="1732" spans="1:77" s="97" customFormat="1" x14ac:dyDescent="0.2">
      <c r="A1732" s="157"/>
      <c r="X1732" s="93"/>
      <c r="Y1732" s="93"/>
      <c r="Z1732" s="93"/>
      <c r="AA1732" s="93"/>
      <c r="AB1732" s="93"/>
      <c r="AC1732" s="93"/>
      <c r="AD1732" s="93"/>
      <c r="AE1732" s="93"/>
      <c r="AF1732" s="93"/>
      <c r="AG1732" s="93"/>
      <c r="AH1732" s="93"/>
      <c r="AI1732" s="93"/>
      <c r="AJ1732" s="93"/>
      <c r="AK1732" s="93"/>
      <c r="AL1732" s="93"/>
      <c r="AM1732" s="93"/>
      <c r="AN1732" s="93"/>
      <c r="AO1732" s="93"/>
      <c r="AP1732" s="93"/>
      <c r="AQ1732" s="93"/>
      <c r="AR1732" s="93"/>
      <c r="AS1732" s="93"/>
      <c r="AT1732" s="93"/>
      <c r="AU1732" s="93"/>
      <c r="AV1732" s="93"/>
      <c r="AW1732" s="93"/>
      <c r="AX1732" s="93"/>
      <c r="AY1732" s="93"/>
      <c r="AZ1732" s="93"/>
      <c r="BA1732" s="93"/>
      <c r="BB1732" s="93"/>
      <c r="BC1732" s="93"/>
      <c r="BD1732" s="93"/>
      <c r="BE1732" s="93"/>
      <c r="BF1732" s="93"/>
      <c r="BG1732" s="93"/>
      <c r="BH1732" s="93"/>
      <c r="BI1732" s="93"/>
      <c r="BJ1732" s="93"/>
      <c r="BK1732" s="93"/>
      <c r="BL1732" s="93"/>
      <c r="BM1732" s="93"/>
      <c r="BN1732" s="93"/>
      <c r="BO1732" s="93"/>
      <c r="BP1732" s="93"/>
      <c r="BQ1732" s="93"/>
      <c r="BR1732" s="93"/>
      <c r="BS1732" s="93"/>
      <c r="BT1732" s="93"/>
      <c r="BU1732" s="93"/>
      <c r="BV1732" s="93"/>
      <c r="BW1732" s="93"/>
      <c r="BX1732" s="93"/>
      <c r="BY1732" s="93"/>
    </row>
    <row r="1733" spans="1:77" s="97" customFormat="1" x14ac:dyDescent="0.2">
      <c r="A1733" s="157"/>
      <c r="X1733" s="93"/>
      <c r="Y1733" s="93"/>
      <c r="Z1733" s="93"/>
      <c r="AA1733" s="93"/>
      <c r="AB1733" s="93"/>
      <c r="AC1733" s="93"/>
      <c r="AD1733" s="93"/>
      <c r="AE1733" s="93"/>
      <c r="AF1733" s="93"/>
      <c r="AG1733" s="93"/>
      <c r="AH1733" s="93"/>
      <c r="AI1733" s="93"/>
      <c r="AJ1733" s="93"/>
      <c r="AK1733" s="93"/>
      <c r="AL1733" s="93"/>
      <c r="AM1733" s="93"/>
      <c r="AN1733" s="93"/>
      <c r="AO1733" s="93"/>
      <c r="AP1733" s="93"/>
      <c r="AQ1733" s="93"/>
      <c r="AR1733" s="93"/>
      <c r="AS1733" s="93"/>
      <c r="AT1733" s="93"/>
      <c r="AU1733" s="93"/>
      <c r="AV1733" s="93"/>
      <c r="AW1733" s="93"/>
      <c r="AX1733" s="93"/>
      <c r="AY1733" s="93"/>
      <c r="AZ1733" s="93"/>
      <c r="BA1733" s="93"/>
      <c r="BB1733" s="93"/>
      <c r="BC1733" s="93"/>
      <c r="BD1733" s="93"/>
      <c r="BE1733" s="93"/>
      <c r="BF1733" s="93"/>
      <c r="BG1733" s="93"/>
      <c r="BH1733" s="93"/>
      <c r="BI1733" s="93"/>
      <c r="BJ1733" s="93"/>
      <c r="BK1733" s="93"/>
      <c r="BL1733" s="93"/>
      <c r="BM1733" s="93"/>
      <c r="BN1733" s="93"/>
      <c r="BO1733" s="93"/>
      <c r="BP1733" s="93"/>
      <c r="BQ1733" s="93"/>
      <c r="BR1733" s="93"/>
      <c r="BS1733" s="93"/>
      <c r="BT1733" s="93"/>
      <c r="BU1733" s="93"/>
      <c r="BV1733" s="93"/>
      <c r="BW1733" s="93"/>
      <c r="BX1733" s="93"/>
      <c r="BY1733" s="93"/>
    </row>
    <row r="1734" spans="1:77" s="97" customFormat="1" x14ac:dyDescent="0.2">
      <c r="A1734" s="157"/>
      <c r="X1734" s="93"/>
      <c r="Y1734" s="93"/>
      <c r="Z1734" s="93"/>
      <c r="AA1734" s="93"/>
      <c r="AB1734" s="93"/>
      <c r="AC1734" s="93"/>
      <c r="AD1734" s="93"/>
      <c r="AE1734" s="93"/>
      <c r="AF1734" s="93"/>
      <c r="AG1734" s="93"/>
      <c r="AH1734" s="93"/>
      <c r="AI1734" s="93"/>
      <c r="AJ1734" s="93"/>
      <c r="AK1734" s="93"/>
      <c r="AL1734" s="93"/>
      <c r="AM1734" s="93"/>
      <c r="AN1734" s="93"/>
      <c r="AO1734" s="93"/>
      <c r="AP1734" s="93"/>
      <c r="AQ1734" s="93"/>
      <c r="AR1734" s="93"/>
      <c r="AS1734" s="93"/>
      <c r="AT1734" s="93"/>
      <c r="AU1734" s="93"/>
      <c r="AV1734" s="93"/>
      <c r="AW1734" s="93"/>
      <c r="AX1734" s="93"/>
      <c r="AY1734" s="93"/>
      <c r="AZ1734" s="93"/>
      <c r="BA1734" s="93"/>
      <c r="BB1734" s="93"/>
      <c r="BC1734" s="93"/>
      <c r="BD1734" s="93"/>
      <c r="BE1734" s="93"/>
      <c r="BF1734" s="93"/>
      <c r="BG1734" s="93"/>
      <c r="BH1734" s="93"/>
      <c r="BI1734" s="93"/>
      <c r="BJ1734" s="93"/>
      <c r="BK1734" s="93"/>
      <c r="BL1734" s="93"/>
      <c r="BM1734" s="93"/>
      <c r="BN1734" s="93"/>
      <c r="BO1734" s="93"/>
      <c r="BP1734" s="93"/>
      <c r="BQ1734" s="93"/>
      <c r="BR1734" s="93"/>
      <c r="BS1734" s="93"/>
      <c r="BT1734" s="93"/>
      <c r="BU1734" s="93"/>
      <c r="BV1734" s="93"/>
      <c r="BW1734" s="93"/>
      <c r="BX1734" s="93"/>
      <c r="BY1734" s="93"/>
    </row>
    <row r="1735" spans="1:77" s="97" customFormat="1" x14ac:dyDescent="0.2">
      <c r="A1735" s="157"/>
      <c r="X1735" s="93"/>
      <c r="Y1735" s="93"/>
      <c r="Z1735" s="93"/>
      <c r="AA1735" s="93"/>
      <c r="AB1735" s="93"/>
      <c r="AC1735" s="93"/>
      <c r="AD1735" s="93"/>
      <c r="AE1735" s="93"/>
      <c r="AF1735" s="93"/>
      <c r="AG1735" s="93"/>
      <c r="AH1735" s="93"/>
      <c r="AI1735" s="93"/>
      <c r="AJ1735" s="93"/>
      <c r="AK1735" s="93"/>
      <c r="AL1735" s="93"/>
      <c r="AM1735" s="93"/>
      <c r="AN1735" s="93"/>
      <c r="AO1735" s="93"/>
      <c r="AP1735" s="93"/>
      <c r="AQ1735" s="93"/>
      <c r="AR1735" s="93"/>
      <c r="AS1735" s="93"/>
      <c r="AT1735" s="93"/>
      <c r="AU1735" s="93"/>
      <c r="AV1735" s="93"/>
      <c r="AW1735" s="93"/>
      <c r="AX1735" s="93"/>
      <c r="AY1735" s="93"/>
      <c r="AZ1735" s="93"/>
      <c r="BA1735" s="93"/>
      <c r="BB1735" s="93"/>
      <c r="BC1735" s="93"/>
      <c r="BD1735" s="93"/>
      <c r="BE1735" s="93"/>
      <c r="BF1735" s="93"/>
      <c r="BG1735" s="93"/>
      <c r="BH1735" s="93"/>
      <c r="BI1735" s="93"/>
      <c r="BJ1735" s="93"/>
      <c r="BK1735" s="93"/>
      <c r="BL1735" s="93"/>
      <c r="BM1735" s="93"/>
      <c r="BN1735" s="93"/>
      <c r="BO1735" s="93"/>
      <c r="BP1735" s="93"/>
      <c r="BQ1735" s="93"/>
      <c r="BR1735" s="93"/>
      <c r="BS1735" s="93"/>
      <c r="BT1735" s="93"/>
      <c r="BU1735" s="93"/>
      <c r="BV1735" s="93"/>
      <c r="BW1735" s="93"/>
      <c r="BX1735" s="93"/>
      <c r="BY1735" s="93"/>
    </row>
    <row r="1736" spans="1:77" s="97" customFormat="1" x14ac:dyDescent="0.2">
      <c r="A1736" s="157"/>
      <c r="X1736" s="93"/>
      <c r="Y1736" s="93"/>
      <c r="Z1736" s="93"/>
      <c r="AA1736" s="93"/>
      <c r="AB1736" s="93"/>
      <c r="AC1736" s="93"/>
      <c r="AD1736" s="93"/>
      <c r="AE1736" s="93"/>
      <c r="AF1736" s="93"/>
      <c r="AG1736" s="93"/>
      <c r="AH1736" s="93"/>
      <c r="AI1736" s="93"/>
      <c r="AJ1736" s="93"/>
      <c r="AK1736" s="93"/>
      <c r="AL1736" s="93"/>
      <c r="AM1736" s="93"/>
      <c r="AN1736" s="93"/>
      <c r="AO1736" s="93"/>
      <c r="AP1736" s="93"/>
      <c r="AQ1736" s="93"/>
      <c r="AR1736" s="93"/>
      <c r="AS1736" s="93"/>
      <c r="AT1736" s="93"/>
      <c r="AU1736" s="93"/>
      <c r="AV1736" s="93"/>
      <c r="AW1736" s="93"/>
      <c r="AX1736" s="93"/>
      <c r="AY1736" s="93"/>
      <c r="AZ1736" s="93"/>
      <c r="BA1736" s="93"/>
      <c r="BB1736" s="93"/>
      <c r="BC1736" s="93"/>
      <c r="BD1736" s="93"/>
      <c r="BE1736" s="93"/>
      <c r="BF1736" s="93"/>
      <c r="BG1736" s="93"/>
      <c r="BH1736" s="93"/>
      <c r="BI1736" s="93"/>
      <c r="BJ1736" s="93"/>
      <c r="BK1736" s="93"/>
      <c r="BL1736" s="93"/>
      <c r="BM1736" s="93"/>
      <c r="BN1736" s="93"/>
      <c r="BO1736" s="93"/>
      <c r="BP1736" s="93"/>
      <c r="BQ1736" s="93"/>
      <c r="BR1736" s="93"/>
      <c r="BS1736" s="93"/>
      <c r="BT1736" s="93"/>
      <c r="BU1736" s="93"/>
      <c r="BV1736" s="93"/>
      <c r="BW1736" s="93"/>
      <c r="BX1736" s="93"/>
      <c r="BY1736" s="93"/>
    </row>
    <row r="1737" spans="1:77" s="97" customFormat="1" x14ac:dyDescent="0.2">
      <c r="A1737" s="157"/>
      <c r="X1737" s="93"/>
      <c r="Y1737" s="93"/>
      <c r="Z1737" s="93"/>
      <c r="AA1737" s="93"/>
      <c r="AB1737" s="93"/>
      <c r="AC1737" s="93"/>
      <c r="AD1737" s="93"/>
      <c r="AE1737" s="93"/>
      <c r="AF1737" s="93"/>
      <c r="AG1737" s="93"/>
      <c r="AH1737" s="93"/>
      <c r="AI1737" s="93"/>
      <c r="AJ1737" s="93"/>
      <c r="AK1737" s="93"/>
      <c r="AL1737" s="93"/>
      <c r="AM1737" s="93"/>
      <c r="AN1737" s="93"/>
      <c r="AO1737" s="93"/>
      <c r="AP1737" s="93"/>
      <c r="AQ1737" s="93"/>
      <c r="AR1737" s="93"/>
      <c r="AS1737" s="93"/>
      <c r="AT1737" s="93"/>
      <c r="AU1737" s="93"/>
      <c r="AV1737" s="93"/>
      <c r="AW1737" s="93"/>
      <c r="AX1737" s="93"/>
      <c r="AY1737" s="93"/>
      <c r="AZ1737" s="93"/>
      <c r="BA1737" s="93"/>
      <c r="BB1737" s="93"/>
      <c r="BC1737" s="93"/>
      <c r="BD1737" s="93"/>
      <c r="BE1737" s="93"/>
      <c r="BF1737" s="93"/>
      <c r="BG1737" s="93"/>
      <c r="BH1737" s="93"/>
      <c r="BI1737" s="93"/>
      <c r="BJ1737" s="93"/>
      <c r="BK1737" s="93"/>
      <c r="BL1737" s="93"/>
      <c r="BM1737" s="93"/>
      <c r="BN1737" s="93"/>
      <c r="BO1737" s="93"/>
      <c r="BP1737" s="93"/>
      <c r="BQ1737" s="93"/>
      <c r="BR1737" s="93"/>
      <c r="BS1737" s="93"/>
      <c r="BT1737" s="93"/>
      <c r="BU1737" s="93"/>
      <c r="BV1737" s="93"/>
      <c r="BW1737" s="93"/>
      <c r="BX1737" s="93"/>
      <c r="BY1737" s="93"/>
    </row>
    <row r="1738" spans="1:77" s="97" customFormat="1" x14ac:dyDescent="0.2">
      <c r="A1738" s="157"/>
      <c r="X1738" s="93"/>
      <c r="Y1738" s="93"/>
      <c r="Z1738" s="93"/>
      <c r="AA1738" s="93"/>
      <c r="AB1738" s="93"/>
      <c r="AC1738" s="93"/>
      <c r="AD1738" s="93"/>
      <c r="AE1738" s="93"/>
      <c r="AF1738" s="93"/>
      <c r="AG1738" s="93"/>
      <c r="AH1738" s="93"/>
      <c r="AI1738" s="93"/>
      <c r="AJ1738" s="93"/>
      <c r="AK1738" s="93"/>
      <c r="AL1738" s="93"/>
      <c r="AM1738" s="93"/>
      <c r="AN1738" s="93"/>
      <c r="AO1738" s="93"/>
      <c r="AP1738" s="93"/>
      <c r="AQ1738" s="93"/>
      <c r="AR1738" s="93"/>
      <c r="AS1738" s="93"/>
      <c r="AT1738" s="93"/>
      <c r="AU1738" s="93"/>
      <c r="AV1738" s="93"/>
      <c r="AW1738" s="93"/>
      <c r="AX1738" s="93"/>
      <c r="AY1738" s="93"/>
      <c r="AZ1738" s="93"/>
      <c r="BA1738" s="93"/>
      <c r="BB1738" s="93"/>
      <c r="BC1738" s="93"/>
      <c r="BD1738" s="93"/>
      <c r="BE1738" s="93"/>
      <c r="BF1738" s="93"/>
      <c r="BG1738" s="93"/>
      <c r="BH1738" s="93"/>
      <c r="BI1738" s="93"/>
      <c r="BJ1738" s="93"/>
      <c r="BK1738" s="93"/>
      <c r="BL1738" s="93"/>
      <c r="BM1738" s="93"/>
      <c r="BN1738" s="93"/>
      <c r="BO1738" s="93"/>
      <c r="BP1738" s="93"/>
      <c r="BQ1738" s="93"/>
      <c r="BR1738" s="93"/>
      <c r="BS1738" s="93"/>
      <c r="BT1738" s="93"/>
      <c r="BU1738" s="93"/>
      <c r="BV1738" s="93"/>
      <c r="BW1738" s="93"/>
      <c r="BX1738" s="93"/>
      <c r="BY1738" s="93"/>
    </row>
    <row r="1739" spans="1:77" s="97" customFormat="1" x14ac:dyDescent="0.2">
      <c r="A1739" s="157"/>
      <c r="X1739" s="93"/>
      <c r="Y1739" s="93"/>
      <c r="Z1739" s="93"/>
      <c r="AA1739" s="93"/>
      <c r="AB1739" s="93"/>
      <c r="AC1739" s="93"/>
      <c r="AD1739" s="93"/>
      <c r="AE1739" s="93"/>
      <c r="AF1739" s="93"/>
      <c r="AG1739" s="93"/>
      <c r="AH1739" s="93"/>
      <c r="AI1739" s="93"/>
      <c r="AJ1739" s="93"/>
      <c r="AK1739" s="93"/>
      <c r="AL1739" s="93"/>
      <c r="AM1739" s="93"/>
      <c r="AN1739" s="93"/>
      <c r="AO1739" s="93"/>
      <c r="AP1739" s="93"/>
      <c r="AQ1739" s="93"/>
      <c r="AR1739" s="93"/>
      <c r="AS1739" s="93"/>
      <c r="AT1739" s="93"/>
      <c r="AU1739" s="93"/>
      <c r="AV1739" s="93"/>
      <c r="AW1739" s="93"/>
      <c r="AX1739" s="93"/>
      <c r="AY1739" s="93"/>
      <c r="AZ1739" s="93"/>
      <c r="BA1739" s="93"/>
      <c r="BB1739" s="93"/>
      <c r="BC1739" s="93"/>
      <c r="BD1739" s="93"/>
      <c r="BE1739" s="93"/>
      <c r="BF1739" s="93"/>
      <c r="BG1739" s="93"/>
      <c r="BH1739" s="93"/>
      <c r="BI1739" s="93"/>
      <c r="BJ1739" s="93"/>
      <c r="BK1739" s="93"/>
      <c r="BL1739" s="93"/>
      <c r="BM1739" s="93"/>
      <c r="BN1739" s="93"/>
      <c r="BO1739" s="93"/>
      <c r="BP1739" s="93"/>
      <c r="BQ1739" s="93"/>
      <c r="BR1739" s="93"/>
      <c r="BS1739" s="93"/>
      <c r="BT1739" s="93"/>
      <c r="BU1739" s="93"/>
      <c r="BV1739" s="93"/>
      <c r="BW1739" s="93"/>
      <c r="BX1739" s="93"/>
      <c r="BY1739" s="93"/>
    </row>
    <row r="1740" spans="1:77" s="97" customFormat="1" x14ac:dyDescent="0.2">
      <c r="A1740" s="157"/>
      <c r="X1740" s="93"/>
      <c r="Y1740" s="93"/>
      <c r="Z1740" s="93"/>
      <c r="AA1740" s="93"/>
      <c r="AB1740" s="93"/>
      <c r="AC1740" s="93"/>
      <c r="AD1740" s="93"/>
      <c r="AE1740" s="93"/>
      <c r="AF1740" s="93"/>
      <c r="AG1740" s="93"/>
      <c r="AH1740" s="93"/>
      <c r="AI1740" s="93"/>
      <c r="AJ1740" s="93"/>
      <c r="AK1740" s="93"/>
      <c r="AL1740" s="93"/>
      <c r="AM1740" s="93"/>
      <c r="AN1740" s="93"/>
      <c r="AO1740" s="93"/>
      <c r="AP1740" s="93"/>
      <c r="AQ1740" s="93"/>
      <c r="AR1740" s="93"/>
      <c r="AS1740" s="93"/>
      <c r="AT1740" s="93"/>
      <c r="AU1740" s="93"/>
      <c r="AV1740" s="93"/>
      <c r="AW1740" s="93"/>
      <c r="AX1740" s="93"/>
      <c r="AY1740" s="93"/>
      <c r="AZ1740" s="93"/>
      <c r="BA1740" s="93"/>
      <c r="BB1740" s="93"/>
      <c r="BC1740" s="93"/>
      <c r="BD1740" s="93"/>
      <c r="BE1740" s="93"/>
      <c r="BF1740" s="93"/>
      <c r="BG1740" s="93"/>
      <c r="BH1740" s="93"/>
      <c r="BI1740" s="93"/>
      <c r="BJ1740" s="93"/>
      <c r="BK1740" s="93"/>
      <c r="BL1740" s="93"/>
      <c r="BM1740" s="93"/>
      <c r="BN1740" s="93"/>
      <c r="BO1740" s="93"/>
      <c r="BP1740" s="93"/>
      <c r="BQ1740" s="93"/>
      <c r="BR1740" s="93"/>
      <c r="BS1740" s="93"/>
      <c r="BT1740" s="93"/>
      <c r="BU1740" s="93"/>
      <c r="BV1740" s="93"/>
      <c r="BW1740" s="93"/>
      <c r="BX1740" s="93"/>
      <c r="BY1740" s="93"/>
    </row>
    <row r="1741" spans="1:77" s="97" customFormat="1" x14ac:dyDescent="0.2">
      <c r="A1741" s="157"/>
      <c r="X1741" s="93"/>
      <c r="Y1741" s="93"/>
      <c r="Z1741" s="93"/>
      <c r="AA1741" s="93"/>
      <c r="AB1741" s="93"/>
      <c r="AC1741" s="93"/>
      <c r="AD1741" s="93"/>
      <c r="AE1741" s="93"/>
      <c r="AF1741" s="93"/>
      <c r="AG1741" s="93"/>
      <c r="AH1741" s="93"/>
      <c r="AI1741" s="93"/>
      <c r="AJ1741" s="93"/>
      <c r="AK1741" s="93"/>
      <c r="AL1741" s="93"/>
      <c r="AM1741" s="93"/>
      <c r="AN1741" s="93"/>
      <c r="AO1741" s="93"/>
      <c r="AP1741" s="93"/>
      <c r="AQ1741" s="93"/>
      <c r="AR1741" s="93"/>
      <c r="AS1741" s="93"/>
      <c r="AT1741" s="93"/>
      <c r="AU1741" s="93"/>
      <c r="AV1741" s="93"/>
      <c r="AW1741" s="93"/>
      <c r="AX1741" s="93"/>
      <c r="AY1741" s="93"/>
      <c r="AZ1741" s="93"/>
      <c r="BA1741" s="93"/>
      <c r="BB1741" s="93"/>
      <c r="BC1741" s="93"/>
      <c r="BD1741" s="93"/>
      <c r="BE1741" s="93"/>
      <c r="BF1741" s="93"/>
      <c r="BG1741" s="93"/>
      <c r="BH1741" s="93"/>
      <c r="BI1741" s="93"/>
      <c r="BJ1741" s="93"/>
      <c r="BK1741" s="93"/>
      <c r="BL1741" s="93"/>
      <c r="BM1741" s="93"/>
      <c r="BN1741" s="93"/>
      <c r="BO1741" s="93"/>
      <c r="BP1741" s="93"/>
      <c r="BQ1741" s="93"/>
      <c r="BR1741" s="93"/>
      <c r="BS1741" s="93"/>
      <c r="BT1741" s="93"/>
      <c r="BU1741" s="93"/>
      <c r="BV1741" s="93"/>
      <c r="BW1741" s="93"/>
      <c r="BX1741" s="93"/>
      <c r="BY1741" s="93"/>
    </row>
    <row r="1742" spans="1:77" s="97" customFormat="1" x14ac:dyDescent="0.2">
      <c r="A1742" s="157"/>
      <c r="X1742" s="93"/>
      <c r="Y1742" s="93"/>
      <c r="Z1742" s="93"/>
      <c r="AA1742" s="93"/>
      <c r="AB1742" s="93"/>
      <c r="AC1742" s="93"/>
      <c r="AD1742" s="93"/>
      <c r="AE1742" s="93"/>
      <c r="AF1742" s="93"/>
      <c r="AG1742" s="93"/>
      <c r="AH1742" s="93"/>
      <c r="AI1742" s="93"/>
      <c r="AJ1742" s="93"/>
      <c r="AK1742" s="93"/>
      <c r="AL1742" s="93"/>
      <c r="AM1742" s="93"/>
      <c r="AN1742" s="93"/>
      <c r="AO1742" s="93"/>
      <c r="AP1742" s="93"/>
      <c r="AQ1742" s="93"/>
      <c r="AR1742" s="93"/>
      <c r="AS1742" s="93"/>
      <c r="AT1742" s="93"/>
      <c r="AU1742" s="93"/>
      <c r="AV1742" s="93"/>
      <c r="AW1742" s="93"/>
      <c r="AX1742" s="93"/>
      <c r="AY1742" s="93"/>
      <c r="AZ1742" s="93"/>
      <c r="BA1742" s="93"/>
      <c r="BB1742" s="93"/>
      <c r="BC1742" s="93"/>
      <c r="BD1742" s="93"/>
      <c r="BE1742" s="93"/>
      <c r="BF1742" s="93"/>
      <c r="BG1742" s="93"/>
      <c r="BH1742" s="93"/>
      <c r="BI1742" s="93"/>
      <c r="BJ1742" s="93"/>
      <c r="BK1742" s="93"/>
      <c r="BL1742" s="93"/>
      <c r="BM1742" s="93"/>
      <c r="BN1742" s="93"/>
      <c r="BO1742" s="93"/>
      <c r="BP1742" s="93"/>
      <c r="BQ1742" s="93"/>
      <c r="BR1742" s="93"/>
      <c r="BS1742" s="93"/>
      <c r="BT1742" s="93"/>
      <c r="BU1742" s="93"/>
      <c r="BV1742" s="93"/>
      <c r="BW1742" s="93"/>
      <c r="BX1742" s="93"/>
      <c r="BY1742" s="93"/>
    </row>
    <row r="1743" spans="1:77" s="97" customFormat="1" x14ac:dyDescent="0.2">
      <c r="A1743" s="157"/>
      <c r="X1743" s="93"/>
      <c r="Y1743" s="93"/>
      <c r="Z1743" s="93"/>
      <c r="AA1743" s="93"/>
      <c r="AB1743" s="93"/>
      <c r="AC1743" s="93"/>
      <c r="AD1743" s="93"/>
      <c r="AE1743" s="93"/>
      <c r="AF1743" s="93"/>
      <c r="AG1743" s="93"/>
      <c r="AH1743" s="93"/>
      <c r="AI1743" s="93"/>
      <c r="AJ1743" s="93"/>
      <c r="AK1743" s="93"/>
      <c r="AL1743" s="93"/>
      <c r="AM1743" s="93"/>
      <c r="AN1743" s="93"/>
      <c r="AO1743" s="93"/>
      <c r="AP1743" s="93"/>
      <c r="AQ1743" s="93"/>
      <c r="AR1743" s="93"/>
      <c r="AS1743" s="93"/>
      <c r="AT1743" s="93"/>
      <c r="AU1743" s="93"/>
      <c r="AV1743" s="93"/>
      <c r="AW1743" s="93"/>
      <c r="AX1743" s="93"/>
      <c r="AY1743" s="93"/>
      <c r="AZ1743" s="93"/>
      <c r="BA1743" s="93"/>
      <c r="BB1743" s="93"/>
      <c r="BC1743" s="93"/>
      <c r="BD1743" s="93"/>
      <c r="BE1743" s="93"/>
      <c r="BF1743" s="93"/>
      <c r="BG1743" s="93"/>
      <c r="BH1743" s="93"/>
      <c r="BI1743" s="93"/>
      <c r="BJ1743" s="93"/>
      <c r="BK1743" s="93"/>
      <c r="BL1743" s="93"/>
      <c r="BM1743" s="93"/>
      <c r="BN1743" s="93"/>
      <c r="BO1743" s="93"/>
      <c r="BP1743" s="93"/>
      <c r="BQ1743" s="93"/>
      <c r="BR1743" s="93"/>
      <c r="BS1743" s="93"/>
      <c r="BT1743" s="93"/>
      <c r="BU1743" s="93"/>
      <c r="BV1743" s="93"/>
      <c r="BW1743" s="93"/>
      <c r="BX1743" s="93"/>
      <c r="BY1743" s="93"/>
    </row>
    <row r="1744" spans="1:77" s="97" customFormat="1" x14ac:dyDescent="0.2">
      <c r="A1744" s="157"/>
      <c r="X1744" s="93"/>
      <c r="Y1744" s="93"/>
      <c r="Z1744" s="93"/>
      <c r="AA1744" s="93"/>
      <c r="AB1744" s="93"/>
      <c r="AC1744" s="93"/>
      <c r="AD1744" s="93"/>
      <c r="AE1744" s="93"/>
      <c r="AF1744" s="93"/>
      <c r="AG1744" s="93"/>
      <c r="AH1744" s="93"/>
      <c r="AI1744" s="93"/>
      <c r="AJ1744" s="93"/>
      <c r="AK1744" s="93"/>
      <c r="AL1744" s="93"/>
      <c r="AM1744" s="93"/>
      <c r="AN1744" s="93"/>
      <c r="AO1744" s="93"/>
      <c r="AP1744" s="93"/>
      <c r="AQ1744" s="93"/>
      <c r="AR1744" s="93"/>
      <c r="AS1744" s="93"/>
      <c r="AT1744" s="93"/>
      <c r="AU1744" s="93"/>
      <c r="AV1744" s="93"/>
      <c r="AW1744" s="93"/>
      <c r="AX1744" s="93"/>
      <c r="AY1744" s="93"/>
      <c r="AZ1744" s="93"/>
      <c r="BA1744" s="93"/>
      <c r="BB1744" s="93"/>
      <c r="BC1744" s="93"/>
      <c r="BD1744" s="93"/>
      <c r="BE1744" s="93"/>
      <c r="BF1744" s="93"/>
      <c r="BG1744" s="93"/>
      <c r="BH1744" s="93"/>
      <c r="BI1744" s="93"/>
      <c r="BJ1744" s="93"/>
      <c r="BK1744" s="93"/>
      <c r="BL1744" s="93"/>
      <c r="BM1744" s="93"/>
      <c r="BN1744" s="93"/>
      <c r="BO1744" s="93"/>
      <c r="BP1744" s="93"/>
      <c r="BQ1744" s="93"/>
      <c r="BR1744" s="93"/>
      <c r="BS1744" s="93"/>
      <c r="BT1744" s="93"/>
      <c r="BU1744" s="93"/>
      <c r="BV1744" s="93"/>
      <c r="BW1744" s="93"/>
      <c r="BX1744" s="93"/>
      <c r="BY1744" s="93"/>
    </row>
    <row r="1745" spans="1:77" s="97" customFormat="1" x14ac:dyDescent="0.2">
      <c r="A1745" s="157"/>
      <c r="X1745" s="93"/>
      <c r="Y1745" s="93"/>
      <c r="Z1745" s="93"/>
      <c r="AA1745" s="93"/>
      <c r="AB1745" s="93"/>
      <c r="AC1745" s="93"/>
      <c r="AD1745" s="93"/>
      <c r="AE1745" s="93"/>
      <c r="AF1745" s="93"/>
      <c r="AG1745" s="93"/>
      <c r="AH1745" s="93"/>
      <c r="AI1745" s="93"/>
      <c r="AJ1745" s="93"/>
      <c r="AK1745" s="93"/>
      <c r="AL1745" s="93"/>
      <c r="AM1745" s="93"/>
      <c r="AN1745" s="93"/>
      <c r="AO1745" s="93"/>
      <c r="AP1745" s="93"/>
      <c r="AQ1745" s="93"/>
      <c r="AR1745" s="93"/>
      <c r="AS1745" s="93"/>
      <c r="AT1745" s="93"/>
      <c r="AU1745" s="93"/>
      <c r="AV1745" s="93"/>
      <c r="AW1745" s="93"/>
      <c r="AX1745" s="93"/>
      <c r="AY1745" s="93"/>
      <c r="AZ1745" s="93"/>
      <c r="BA1745" s="93"/>
      <c r="BB1745" s="93"/>
      <c r="BC1745" s="93"/>
      <c r="BD1745" s="93"/>
      <c r="BE1745" s="93"/>
      <c r="BF1745" s="93"/>
      <c r="BG1745" s="93"/>
      <c r="BH1745" s="93"/>
      <c r="BI1745" s="93"/>
      <c r="BJ1745" s="93"/>
      <c r="BK1745" s="93"/>
      <c r="BL1745" s="93"/>
      <c r="BM1745" s="93"/>
      <c r="BN1745" s="93"/>
      <c r="BO1745" s="93"/>
      <c r="BP1745" s="93"/>
      <c r="BQ1745" s="93"/>
      <c r="BR1745" s="93"/>
      <c r="BS1745" s="93"/>
      <c r="BT1745" s="93"/>
      <c r="BU1745" s="93"/>
      <c r="BV1745" s="93"/>
      <c r="BW1745" s="93"/>
      <c r="BX1745" s="93"/>
      <c r="BY1745" s="93"/>
    </row>
    <row r="1746" spans="1:77" s="97" customFormat="1" x14ac:dyDescent="0.2">
      <c r="A1746" s="157"/>
      <c r="X1746" s="93"/>
      <c r="Y1746" s="93"/>
      <c r="Z1746" s="93"/>
      <c r="AA1746" s="93"/>
      <c r="AB1746" s="93"/>
      <c r="AC1746" s="93"/>
      <c r="AD1746" s="93"/>
      <c r="AE1746" s="93"/>
      <c r="AF1746" s="93"/>
      <c r="AG1746" s="93"/>
      <c r="AH1746" s="93"/>
      <c r="AI1746" s="93"/>
      <c r="AJ1746" s="93"/>
      <c r="AK1746" s="93"/>
      <c r="AL1746" s="93"/>
      <c r="AM1746" s="93"/>
      <c r="AN1746" s="93"/>
      <c r="AO1746" s="93"/>
      <c r="AP1746" s="93"/>
      <c r="AQ1746" s="93"/>
      <c r="AR1746" s="93"/>
      <c r="AS1746" s="93"/>
      <c r="AT1746" s="93"/>
      <c r="AU1746" s="93"/>
      <c r="AV1746" s="93"/>
      <c r="AW1746" s="93"/>
      <c r="AX1746" s="93"/>
      <c r="AY1746" s="93"/>
      <c r="AZ1746" s="93"/>
      <c r="BA1746" s="93"/>
      <c r="BB1746" s="93"/>
      <c r="BC1746" s="93"/>
      <c r="BD1746" s="93"/>
      <c r="BE1746" s="93"/>
      <c r="BF1746" s="93"/>
      <c r="BG1746" s="93"/>
      <c r="BH1746" s="93"/>
      <c r="BI1746" s="93"/>
      <c r="BJ1746" s="93"/>
      <c r="BK1746" s="93"/>
      <c r="BL1746" s="93"/>
      <c r="BM1746" s="93"/>
      <c r="BN1746" s="93"/>
      <c r="BO1746" s="93"/>
      <c r="BP1746" s="93"/>
      <c r="BQ1746" s="93"/>
      <c r="BR1746" s="93"/>
      <c r="BS1746" s="93"/>
      <c r="BT1746" s="93"/>
      <c r="BU1746" s="93"/>
      <c r="BV1746" s="93"/>
      <c r="BW1746" s="93"/>
      <c r="BX1746" s="93"/>
      <c r="BY1746" s="93"/>
    </row>
    <row r="1747" spans="1:77" s="97" customFormat="1" x14ac:dyDescent="0.2">
      <c r="A1747" s="157"/>
      <c r="X1747" s="93"/>
      <c r="Y1747" s="93"/>
      <c r="Z1747" s="93"/>
      <c r="AA1747" s="93"/>
      <c r="AB1747" s="93"/>
      <c r="AC1747" s="93"/>
      <c r="AD1747" s="93"/>
      <c r="AE1747" s="93"/>
      <c r="AF1747" s="93"/>
      <c r="AG1747" s="93"/>
      <c r="AH1747" s="93"/>
      <c r="AI1747" s="93"/>
      <c r="AJ1747" s="93"/>
      <c r="AK1747" s="93"/>
      <c r="AL1747" s="93"/>
      <c r="AM1747" s="93"/>
      <c r="AN1747" s="93"/>
      <c r="AO1747" s="93"/>
      <c r="AP1747" s="93"/>
      <c r="AQ1747" s="93"/>
      <c r="AR1747" s="93"/>
      <c r="AS1747" s="93"/>
      <c r="AT1747" s="93"/>
      <c r="AU1747" s="93"/>
      <c r="AV1747" s="93"/>
      <c r="AW1747" s="93"/>
      <c r="AX1747" s="93"/>
      <c r="AY1747" s="93"/>
      <c r="AZ1747" s="93"/>
      <c r="BA1747" s="93"/>
      <c r="BB1747" s="93"/>
      <c r="BC1747" s="93"/>
      <c r="BD1747" s="93"/>
      <c r="BE1747" s="93"/>
      <c r="BF1747" s="93"/>
      <c r="BG1747" s="93"/>
      <c r="BH1747" s="93"/>
      <c r="BI1747" s="93"/>
      <c r="BJ1747" s="93"/>
      <c r="BK1747" s="93"/>
      <c r="BL1747" s="93"/>
      <c r="BM1747" s="93"/>
      <c r="BN1747" s="93"/>
      <c r="BO1747" s="93"/>
      <c r="BP1747" s="93"/>
      <c r="BQ1747" s="93"/>
      <c r="BR1747" s="93"/>
      <c r="BS1747" s="93"/>
      <c r="BT1747" s="93"/>
      <c r="BU1747" s="93"/>
      <c r="BV1747" s="93"/>
      <c r="BW1747" s="93"/>
      <c r="BX1747" s="93"/>
      <c r="BY1747" s="93"/>
    </row>
    <row r="1748" spans="1:77" s="97" customFormat="1" x14ac:dyDescent="0.2">
      <c r="A1748" s="157"/>
      <c r="X1748" s="93"/>
      <c r="Y1748" s="93"/>
      <c r="Z1748" s="93"/>
      <c r="AA1748" s="93"/>
      <c r="AB1748" s="93"/>
      <c r="AC1748" s="93"/>
      <c r="AD1748" s="93"/>
      <c r="AE1748" s="93"/>
      <c r="AF1748" s="93"/>
      <c r="AG1748" s="93"/>
      <c r="AH1748" s="93"/>
      <c r="AI1748" s="93"/>
      <c r="AJ1748" s="93"/>
      <c r="AK1748" s="93"/>
      <c r="AL1748" s="93"/>
      <c r="AM1748" s="93"/>
      <c r="AN1748" s="93"/>
      <c r="AO1748" s="93"/>
      <c r="AP1748" s="93"/>
      <c r="AQ1748" s="93"/>
      <c r="AR1748" s="93"/>
      <c r="AS1748" s="93"/>
      <c r="AT1748" s="93"/>
      <c r="AU1748" s="93"/>
      <c r="AV1748" s="93"/>
      <c r="AW1748" s="93"/>
      <c r="AX1748" s="93"/>
      <c r="AY1748" s="93"/>
      <c r="AZ1748" s="93"/>
      <c r="BA1748" s="93"/>
      <c r="BB1748" s="93"/>
      <c r="BC1748" s="93"/>
      <c r="BD1748" s="93"/>
      <c r="BE1748" s="93"/>
      <c r="BF1748" s="93"/>
      <c r="BG1748" s="93"/>
      <c r="BH1748" s="93"/>
      <c r="BI1748" s="93"/>
      <c r="BJ1748" s="93"/>
      <c r="BK1748" s="93"/>
      <c r="BL1748" s="93"/>
      <c r="BM1748" s="93"/>
      <c r="BN1748" s="93"/>
      <c r="BO1748" s="93"/>
      <c r="BP1748" s="93"/>
      <c r="BQ1748" s="93"/>
      <c r="BR1748" s="93"/>
      <c r="BS1748" s="93"/>
      <c r="BT1748" s="93"/>
      <c r="BU1748" s="93"/>
      <c r="BV1748" s="93"/>
      <c r="BW1748" s="93"/>
      <c r="BX1748" s="93"/>
      <c r="BY1748" s="93"/>
    </row>
    <row r="1749" spans="1:77" s="97" customFormat="1" x14ac:dyDescent="0.2">
      <c r="A1749" s="157"/>
      <c r="X1749" s="93"/>
      <c r="Y1749" s="93"/>
      <c r="Z1749" s="93"/>
      <c r="AA1749" s="93"/>
      <c r="AB1749" s="93"/>
      <c r="AC1749" s="93"/>
      <c r="AD1749" s="93"/>
      <c r="AE1749" s="93"/>
      <c r="AF1749" s="93"/>
      <c r="AG1749" s="93"/>
      <c r="AH1749" s="93"/>
      <c r="AI1749" s="93"/>
      <c r="AJ1749" s="93"/>
      <c r="AK1749" s="93"/>
      <c r="AL1749" s="93"/>
      <c r="AM1749" s="93"/>
      <c r="AN1749" s="93"/>
      <c r="AO1749" s="93"/>
      <c r="AP1749" s="93"/>
      <c r="AQ1749" s="93"/>
      <c r="AR1749" s="93"/>
      <c r="AS1749" s="93"/>
      <c r="AT1749" s="93"/>
      <c r="AU1749" s="93"/>
      <c r="AV1749" s="93"/>
      <c r="AW1749" s="93"/>
      <c r="AX1749" s="93"/>
      <c r="AY1749" s="93"/>
      <c r="AZ1749" s="93"/>
      <c r="BA1749" s="93"/>
      <c r="BB1749" s="93"/>
      <c r="BC1749" s="93"/>
      <c r="BD1749" s="93"/>
      <c r="BE1749" s="93"/>
      <c r="BF1749" s="93"/>
      <c r="BG1749" s="93"/>
      <c r="BH1749" s="93"/>
      <c r="BI1749" s="93"/>
      <c r="BJ1749" s="93"/>
      <c r="BK1749" s="93"/>
      <c r="BL1749" s="93"/>
      <c r="BM1749" s="93"/>
      <c r="BN1749" s="93"/>
      <c r="BO1749" s="93"/>
      <c r="BP1749" s="93"/>
      <c r="BQ1749" s="93"/>
      <c r="BR1749" s="93"/>
      <c r="BS1749" s="93"/>
      <c r="BT1749" s="93"/>
      <c r="BU1749" s="93"/>
      <c r="BV1749" s="93"/>
      <c r="BW1749" s="93"/>
      <c r="BX1749" s="93"/>
      <c r="BY1749" s="93"/>
    </row>
    <row r="1750" spans="1:77" s="97" customFormat="1" x14ac:dyDescent="0.2">
      <c r="A1750" s="157"/>
      <c r="X1750" s="93"/>
      <c r="Y1750" s="93"/>
      <c r="Z1750" s="93"/>
      <c r="AA1750" s="93"/>
      <c r="AB1750" s="93"/>
      <c r="AC1750" s="93"/>
      <c r="AD1750" s="93"/>
      <c r="AE1750" s="93"/>
      <c r="AF1750" s="93"/>
      <c r="AG1750" s="93"/>
      <c r="AH1750" s="93"/>
      <c r="AI1750" s="93"/>
      <c r="AJ1750" s="93"/>
      <c r="AK1750" s="93"/>
      <c r="AL1750" s="93"/>
      <c r="AM1750" s="93"/>
      <c r="AN1750" s="93"/>
      <c r="AO1750" s="93"/>
      <c r="AP1750" s="93"/>
      <c r="AQ1750" s="93"/>
      <c r="AR1750" s="93"/>
      <c r="AS1750" s="93"/>
      <c r="AT1750" s="93"/>
      <c r="AU1750" s="93"/>
      <c r="AV1750" s="93"/>
      <c r="AW1750" s="93"/>
      <c r="AX1750" s="93"/>
      <c r="AY1750" s="93"/>
      <c r="AZ1750" s="93"/>
      <c r="BA1750" s="93"/>
      <c r="BB1750" s="93"/>
      <c r="BC1750" s="93"/>
      <c r="BD1750" s="93"/>
      <c r="BE1750" s="93"/>
      <c r="BF1750" s="93"/>
      <c r="BG1750" s="93"/>
      <c r="BH1750" s="93"/>
      <c r="BI1750" s="93"/>
      <c r="BJ1750" s="93"/>
      <c r="BK1750" s="93"/>
      <c r="BL1750" s="93"/>
      <c r="BM1750" s="93"/>
      <c r="BN1750" s="93"/>
      <c r="BO1750" s="93"/>
      <c r="BP1750" s="93"/>
      <c r="BQ1750" s="93"/>
      <c r="BR1750" s="93"/>
      <c r="BS1750" s="93"/>
      <c r="BT1750" s="93"/>
      <c r="BU1750" s="93"/>
      <c r="BV1750" s="93"/>
      <c r="BW1750" s="93"/>
      <c r="BX1750" s="93"/>
      <c r="BY1750" s="93"/>
    </row>
    <row r="1751" spans="1:77" s="97" customFormat="1" x14ac:dyDescent="0.2">
      <c r="A1751" s="157"/>
      <c r="X1751" s="93"/>
      <c r="Y1751" s="93"/>
      <c r="Z1751" s="93"/>
      <c r="AA1751" s="93"/>
      <c r="AB1751" s="93"/>
      <c r="AC1751" s="93"/>
      <c r="AD1751" s="93"/>
      <c r="AE1751" s="93"/>
      <c r="AF1751" s="93"/>
      <c r="AG1751" s="93"/>
      <c r="AH1751" s="93"/>
      <c r="AI1751" s="93"/>
      <c r="AJ1751" s="93"/>
      <c r="AK1751" s="93"/>
      <c r="AL1751" s="93"/>
      <c r="AM1751" s="93"/>
      <c r="AN1751" s="93"/>
      <c r="AO1751" s="93"/>
      <c r="AP1751" s="93"/>
      <c r="AQ1751" s="93"/>
      <c r="AR1751" s="93"/>
      <c r="AS1751" s="93"/>
      <c r="AT1751" s="93"/>
      <c r="AU1751" s="93"/>
      <c r="AV1751" s="93"/>
      <c r="AW1751" s="93"/>
      <c r="AX1751" s="93"/>
      <c r="AY1751" s="93"/>
      <c r="AZ1751" s="93"/>
      <c r="BA1751" s="93"/>
      <c r="BB1751" s="93"/>
      <c r="BC1751" s="93"/>
      <c r="BD1751" s="93"/>
      <c r="BE1751" s="93"/>
      <c r="BF1751" s="93"/>
      <c r="BG1751" s="93"/>
      <c r="BH1751" s="93"/>
      <c r="BI1751" s="93"/>
      <c r="BJ1751" s="93"/>
      <c r="BK1751" s="93"/>
      <c r="BL1751" s="93"/>
      <c r="BM1751" s="93"/>
      <c r="BN1751" s="93"/>
      <c r="BO1751" s="93"/>
      <c r="BP1751" s="93"/>
      <c r="BQ1751" s="93"/>
      <c r="BR1751" s="93"/>
      <c r="BS1751" s="93"/>
      <c r="BT1751" s="93"/>
      <c r="BU1751" s="93"/>
      <c r="BV1751" s="93"/>
      <c r="BW1751" s="93"/>
      <c r="BX1751" s="93"/>
      <c r="BY1751" s="93"/>
    </row>
    <row r="1752" spans="1:77" s="97" customFormat="1" x14ac:dyDescent="0.2">
      <c r="A1752" s="157"/>
      <c r="X1752" s="93"/>
      <c r="Y1752" s="93"/>
      <c r="Z1752" s="93"/>
      <c r="AA1752" s="93"/>
      <c r="AB1752" s="93"/>
      <c r="AC1752" s="93"/>
      <c r="AD1752" s="93"/>
      <c r="AE1752" s="93"/>
      <c r="AF1752" s="93"/>
      <c r="AG1752" s="93"/>
      <c r="AH1752" s="93"/>
      <c r="AI1752" s="93"/>
      <c r="AJ1752" s="93"/>
      <c r="AK1752" s="93"/>
      <c r="AL1752" s="93"/>
      <c r="AM1752" s="93"/>
      <c r="AN1752" s="93"/>
      <c r="AO1752" s="93"/>
      <c r="AP1752" s="93"/>
      <c r="AQ1752" s="93"/>
      <c r="AR1752" s="93"/>
      <c r="AS1752" s="93"/>
      <c r="AT1752" s="93"/>
      <c r="AU1752" s="93"/>
      <c r="AV1752" s="93"/>
      <c r="AW1752" s="93"/>
      <c r="AX1752" s="93"/>
      <c r="AY1752" s="93"/>
      <c r="AZ1752" s="93"/>
      <c r="BA1752" s="93"/>
      <c r="BB1752" s="93"/>
      <c r="BC1752" s="93"/>
      <c r="BD1752" s="93"/>
      <c r="BE1752" s="93"/>
      <c r="BF1752" s="93"/>
      <c r="BG1752" s="93"/>
      <c r="BH1752" s="93"/>
      <c r="BI1752" s="93"/>
      <c r="BJ1752" s="93"/>
      <c r="BK1752" s="93"/>
      <c r="BL1752" s="93"/>
      <c r="BM1752" s="93"/>
      <c r="BN1752" s="93"/>
      <c r="BO1752" s="93"/>
      <c r="BP1752" s="93"/>
      <c r="BQ1752" s="93"/>
      <c r="BR1752" s="93"/>
      <c r="BS1752" s="93"/>
      <c r="BT1752" s="93"/>
      <c r="BU1752" s="93"/>
      <c r="BV1752" s="93"/>
      <c r="BW1752" s="93"/>
      <c r="BX1752" s="93"/>
      <c r="BY1752" s="93"/>
    </row>
    <row r="1753" spans="1:77" s="97" customFormat="1" x14ac:dyDescent="0.2">
      <c r="A1753" s="157"/>
      <c r="X1753" s="93"/>
      <c r="Y1753" s="93"/>
      <c r="Z1753" s="93"/>
      <c r="AA1753" s="93"/>
      <c r="AB1753" s="93"/>
      <c r="AC1753" s="93"/>
      <c r="AD1753" s="93"/>
      <c r="AE1753" s="93"/>
      <c r="AF1753" s="93"/>
      <c r="AG1753" s="93"/>
      <c r="AH1753" s="93"/>
      <c r="AI1753" s="93"/>
      <c r="AJ1753" s="93"/>
      <c r="AK1753" s="93"/>
      <c r="AL1753" s="93"/>
      <c r="AM1753" s="93"/>
      <c r="AN1753" s="93"/>
      <c r="AO1753" s="93"/>
      <c r="AP1753" s="93"/>
      <c r="AQ1753" s="93"/>
      <c r="AR1753" s="93"/>
      <c r="AS1753" s="93"/>
      <c r="AT1753" s="93"/>
      <c r="AU1753" s="93"/>
      <c r="AV1753" s="93"/>
      <c r="AW1753" s="93"/>
      <c r="AX1753" s="93"/>
      <c r="AY1753" s="93"/>
      <c r="AZ1753" s="93"/>
      <c r="BA1753" s="93"/>
      <c r="BB1753" s="93"/>
      <c r="BC1753" s="93"/>
      <c r="BD1753" s="93"/>
      <c r="BE1753" s="93"/>
      <c r="BF1753" s="93"/>
      <c r="BG1753" s="93"/>
      <c r="BH1753" s="93"/>
      <c r="BI1753" s="93"/>
      <c r="BJ1753" s="93"/>
      <c r="BK1753" s="93"/>
      <c r="BL1753" s="93"/>
      <c r="BM1753" s="93"/>
      <c r="BN1753" s="93"/>
      <c r="BO1753" s="93"/>
      <c r="BP1753" s="93"/>
      <c r="BQ1753" s="93"/>
      <c r="BR1753" s="93"/>
      <c r="BS1753" s="93"/>
      <c r="BT1753" s="93"/>
      <c r="BU1753" s="93"/>
      <c r="BV1753" s="93"/>
      <c r="BW1753" s="93"/>
      <c r="BX1753" s="93"/>
      <c r="BY1753" s="93"/>
    </row>
    <row r="1754" spans="1:77" s="97" customFormat="1" x14ac:dyDescent="0.2">
      <c r="A1754" s="157"/>
      <c r="X1754" s="93"/>
      <c r="Y1754" s="93"/>
      <c r="Z1754" s="93"/>
      <c r="AA1754" s="93"/>
      <c r="AB1754" s="93"/>
      <c r="AC1754" s="93"/>
      <c r="AD1754" s="93"/>
      <c r="AE1754" s="93"/>
      <c r="AF1754" s="93"/>
      <c r="AG1754" s="93"/>
      <c r="AH1754" s="93"/>
      <c r="AI1754" s="93"/>
      <c r="AJ1754" s="93"/>
      <c r="AK1754" s="93"/>
      <c r="AL1754" s="93"/>
      <c r="AM1754" s="93"/>
      <c r="AN1754" s="93"/>
      <c r="AO1754" s="93"/>
      <c r="AP1754" s="93"/>
      <c r="AQ1754" s="93"/>
      <c r="AR1754" s="93"/>
      <c r="AS1754" s="93"/>
      <c r="AT1754" s="93"/>
      <c r="AU1754" s="93"/>
      <c r="AV1754" s="93"/>
      <c r="AW1754" s="93"/>
      <c r="AX1754" s="93"/>
      <c r="AY1754" s="93"/>
      <c r="AZ1754" s="93"/>
      <c r="BA1754" s="93"/>
      <c r="BB1754" s="93"/>
      <c r="BC1754" s="93"/>
      <c r="BD1754" s="93"/>
      <c r="BE1754" s="93"/>
      <c r="BF1754" s="93"/>
      <c r="BG1754" s="93"/>
      <c r="BH1754" s="93"/>
      <c r="BI1754" s="93"/>
      <c r="BJ1754" s="93"/>
      <c r="BK1754" s="93"/>
      <c r="BL1754" s="93"/>
      <c r="BM1754" s="93"/>
      <c r="BN1754" s="93"/>
      <c r="BO1754" s="93"/>
      <c r="BP1754" s="93"/>
      <c r="BQ1754" s="93"/>
      <c r="BR1754" s="93"/>
      <c r="BS1754" s="93"/>
      <c r="BT1754" s="93"/>
      <c r="BU1754" s="93"/>
      <c r="BV1754" s="93"/>
      <c r="BW1754" s="93"/>
      <c r="BX1754" s="93"/>
      <c r="BY1754" s="93"/>
    </row>
    <row r="1755" spans="1:77" s="97" customFormat="1" x14ac:dyDescent="0.2">
      <c r="A1755" s="157"/>
      <c r="X1755" s="93"/>
      <c r="Y1755" s="93"/>
      <c r="Z1755" s="93"/>
      <c r="AA1755" s="93"/>
      <c r="AB1755" s="93"/>
      <c r="AC1755" s="93"/>
      <c r="AD1755" s="93"/>
      <c r="AE1755" s="93"/>
      <c r="AF1755" s="93"/>
      <c r="AG1755" s="93"/>
      <c r="AH1755" s="93"/>
      <c r="AI1755" s="93"/>
      <c r="AJ1755" s="93"/>
      <c r="AK1755" s="93"/>
      <c r="AL1755" s="93"/>
      <c r="AM1755" s="93"/>
      <c r="AN1755" s="93"/>
      <c r="AO1755" s="93"/>
      <c r="AP1755" s="93"/>
      <c r="AQ1755" s="93"/>
      <c r="AR1755" s="93"/>
      <c r="AS1755" s="93"/>
      <c r="AT1755" s="93"/>
      <c r="AU1755" s="93"/>
      <c r="AV1755" s="93"/>
      <c r="AW1755" s="93"/>
      <c r="AX1755" s="93"/>
      <c r="AY1755" s="93"/>
      <c r="AZ1755" s="93"/>
      <c r="BA1755" s="93"/>
      <c r="BB1755" s="93"/>
      <c r="BC1755" s="93"/>
      <c r="BD1755" s="93"/>
      <c r="BE1755" s="93"/>
      <c r="BF1755" s="93"/>
      <c r="BG1755" s="93"/>
      <c r="BH1755" s="93"/>
      <c r="BI1755" s="93"/>
      <c r="BJ1755" s="93"/>
      <c r="BK1755" s="93"/>
      <c r="BL1755" s="93"/>
      <c r="BM1755" s="93"/>
      <c r="BN1755" s="93"/>
      <c r="BO1755" s="93"/>
      <c r="BP1755" s="93"/>
      <c r="BQ1755" s="93"/>
      <c r="BR1755" s="93"/>
      <c r="BS1755" s="93"/>
      <c r="BT1755" s="93"/>
      <c r="BU1755" s="93"/>
      <c r="BV1755" s="93"/>
      <c r="BW1755" s="93"/>
      <c r="BX1755" s="93"/>
      <c r="BY1755" s="93"/>
    </row>
    <row r="1756" spans="1:77" s="97" customFormat="1" x14ac:dyDescent="0.2">
      <c r="A1756" s="157"/>
      <c r="X1756" s="93"/>
      <c r="Y1756" s="93"/>
      <c r="Z1756" s="93"/>
      <c r="AA1756" s="93"/>
      <c r="AB1756" s="93"/>
      <c r="AC1756" s="93"/>
      <c r="AD1756" s="93"/>
      <c r="AE1756" s="93"/>
      <c r="AF1756" s="93"/>
      <c r="AG1756" s="93"/>
      <c r="AH1756" s="93"/>
      <c r="AI1756" s="93"/>
      <c r="AJ1756" s="93"/>
      <c r="AK1756" s="93"/>
      <c r="AL1756" s="93"/>
      <c r="AM1756" s="93"/>
      <c r="AN1756" s="93"/>
      <c r="AO1756" s="93"/>
      <c r="AP1756" s="93"/>
      <c r="AQ1756" s="93"/>
      <c r="AR1756" s="93"/>
      <c r="AS1756" s="93"/>
      <c r="AT1756" s="93"/>
      <c r="AU1756" s="93"/>
      <c r="AV1756" s="93"/>
      <c r="AW1756" s="93"/>
      <c r="AX1756" s="93"/>
      <c r="AY1756" s="93"/>
      <c r="AZ1756" s="93"/>
      <c r="BA1756" s="93"/>
      <c r="BB1756" s="93"/>
      <c r="BC1756" s="93"/>
      <c r="BD1756" s="93"/>
      <c r="BE1756" s="93"/>
      <c r="BF1756" s="93"/>
      <c r="BG1756" s="93"/>
      <c r="BH1756" s="93"/>
      <c r="BI1756" s="93"/>
      <c r="BJ1756" s="93"/>
      <c r="BK1756" s="93"/>
      <c r="BL1756" s="93"/>
      <c r="BM1756" s="93"/>
      <c r="BN1756" s="93"/>
      <c r="BO1756" s="93"/>
      <c r="BP1756" s="93"/>
      <c r="BQ1756" s="93"/>
      <c r="BR1756" s="93"/>
      <c r="BS1756" s="93"/>
      <c r="BT1756" s="93"/>
      <c r="BU1756" s="93"/>
      <c r="BV1756" s="93"/>
      <c r="BW1756" s="93"/>
      <c r="BX1756" s="93"/>
      <c r="BY1756" s="93"/>
    </row>
    <row r="1757" spans="1:77" s="97" customFormat="1" x14ac:dyDescent="0.2">
      <c r="A1757" s="157"/>
      <c r="X1757" s="93"/>
      <c r="Y1757" s="93"/>
      <c r="Z1757" s="93"/>
      <c r="AA1757" s="93"/>
      <c r="AB1757" s="93"/>
      <c r="AC1757" s="93"/>
      <c r="AD1757" s="93"/>
      <c r="AE1757" s="93"/>
      <c r="AF1757" s="93"/>
      <c r="AG1757" s="93"/>
      <c r="AH1757" s="93"/>
      <c r="AI1757" s="93"/>
      <c r="AJ1757" s="93"/>
      <c r="AK1757" s="93"/>
      <c r="AL1757" s="93"/>
      <c r="AM1757" s="93"/>
      <c r="AN1757" s="93"/>
      <c r="AO1757" s="93"/>
      <c r="AP1757" s="93"/>
      <c r="AQ1757" s="93"/>
      <c r="AR1757" s="93"/>
      <c r="AS1757" s="93"/>
      <c r="AT1757" s="93"/>
      <c r="AU1757" s="93"/>
      <c r="AV1757" s="93"/>
      <c r="AW1757" s="93"/>
      <c r="AX1757" s="93"/>
      <c r="AY1757" s="93"/>
      <c r="AZ1757" s="93"/>
      <c r="BA1757" s="93"/>
      <c r="BB1757" s="93"/>
      <c r="BC1757" s="93"/>
      <c r="BD1757" s="93"/>
      <c r="BE1757" s="93"/>
      <c r="BF1757" s="93"/>
      <c r="BG1757" s="93"/>
      <c r="BH1757" s="93"/>
      <c r="BI1757" s="93"/>
      <c r="BJ1757" s="93"/>
      <c r="BK1757" s="93"/>
      <c r="BL1757" s="93"/>
      <c r="BM1757" s="93"/>
      <c r="BN1757" s="93"/>
      <c r="BO1757" s="93"/>
      <c r="BP1757" s="93"/>
      <c r="BQ1757" s="93"/>
      <c r="BR1757" s="93"/>
      <c r="BS1757" s="93"/>
      <c r="BT1757" s="93"/>
      <c r="BU1757" s="93"/>
      <c r="BV1757" s="93"/>
      <c r="BW1757" s="93"/>
      <c r="BX1757" s="93"/>
      <c r="BY1757" s="93"/>
    </row>
    <row r="1758" spans="1:77" s="97" customFormat="1" x14ac:dyDescent="0.2">
      <c r="A1758" s="157"/>
      <c r="X1758" s="93"/>
      <c r="Y1758" s="93"/>
      <c r="Z1758" s="93"/>
      <c r="AA1758" s="93"/>
      <c r="AB1758" s="93"/>
      <c r="AC1758" s="93"/>
      <c r="AD1758" s="93"/>
      <c r="AE1758" s="93"/>
      <c r="AF1758" s="93"/>
      <c r="AG1758" s="93"/>
      <c r="AH1758" s="93"/>
      <c r="AI1758" s="93"/>
      <c r="AJ1758" s="93"/>
      <c r="AK1758" s="93"/>
      <c r="AL1758" s="93"/>
      <c r="AM1758" s="93"/>
      <c r="AN1758" s="93"/>
      <c r="AO1758" s="93"/>
      <c r="AP1758" s="93"/>
      <c r="AQ1758" s="93"/>
      <c r="AR1758" s="93"/>
      <c r="AS1758" s="93"/>
      <c r="AT1758" s="93"/>
      <c r="AU1758" s="93"/>
      <c r="AV1758" s="93"/>
      <c r="AW1758" s="93"/>
      <c r="AX1758" s="93"/>
      <c r="AY1758" s="93"/>
      <c r="AZ1758" s="93"/>
      <c r="BA1758" s="93"/>
      <c r="BB1758" s="93"/>
      <c r="BC1758" s="93"/>
      <c r="BD1758" s="93"/>
      <c r="BE1758" s="93"/>
      <c r="BF1758" s="93"/>
      <c r="BG1758" s="93"/>
      <c r="BH1758" s="93"/>
      <c r="BI1758" s="93"/>
      <c r="BJ1758" s="93"/>
      <c r="BK1758" s="93"/>
      <c r="BL1758" s="93"/>
      <c r="BM1758" s="93"/>
      <c r="BN1758" s="93"/>
      <c r="BO1758" s="93"/>
      <c r="BP1758" s="93"/>
      <c r="BQ1758" s="93"/>
      <c r="BR1758" s="93"/>
      <c r="BS1758" s="93"/>
      <c r="BT1758" s="93"/>
      <c r="BU1758" s="93"/>
      <c r="BV1758" s="93"/>
      <c r="BW1758" s="93"/>
      <c r="BX1758" s="93"/>
      <c r="BY1758" s="93"/>
    </row>
    <row r="1759" spans="1:77" s="97" customFormat="1" x14ac:dyDescent="0.2">
      <c r="A1759" s="157"/>
      <c r="X1759" s="93"/>
      <c r="Y1759" s="93"/>
      <c r="Z1759" s="93"/>
      <c r="AA1759" s="93"/>
      <c r="AB1759" s="93"/>
      <c r="AC1759" s="93"/>
      <c r="AD1759" s="93"/>
      <c r="AE1759" s="93"/>
      <c r="AF1759" s="93"/>
      <c r="AG1759" s="93"/>
      <c r="AH1759" s="93"/>
      <c r="AI1759" s="93"/>
      <c r="AJ1759" s="93"/>
      <c r="AK1759" s="93"/>
      <c r="AL1759" s="93"/>
      <c r="AM1759" s="93"/>
      <c r="AN1759" s="93"/>
      <c r="AO1759" s="93"/>
      <c r="AP1759" s="93"/>
      <c r="AQ1759" s="93"/>
      <c r="AR1759" s="93"/>
      <c r="AS1759" s="93"/>
      <c r="AT1759" s="93"/>
      <c r="AU1759" s="93"/>
      <c r="AV1759" s="93"/>
      <c r="AW1759" s="93"/>
      <c r="AX1759" s="93"/>
      <c r="AY1759" s="93"/>
      <c r="AZ1759" s="93"/>
      <c r="BA1759" s="93"/>
      <c r="BB1759" s="93"/>
      <c r="BC1759" s="93"/>
      <c r="BD1759" s="93"/>
      <c r="BE1759" s="93"/>
      <c r="BF1759" s="93"/>
      <c r="BG1759" s="93"/>
      <c r="BH1759" s="93"/>
      <c r="BI1759" s="93"/>
      <c r="BJ1759" s="93"/>
      <c r="BK1759" s="93"/>
      <c r="BL1759" s="93"/>
      <c r="BM1759" s="93"/>
      <c r="BN1759" s="93"/>
      <c r="BO1759" s="93"/>
      <c r="BP1759" s="93"/>
      <c r="BQ1759" s="93"/>
      <c r="BR1759" s="93"/>
      <c r="BS1759" s="93"/>
      <c r="BT1759" s="93"/>
      <c r="BU1759" s="93"/>
      <c r="BV1759" s="93"/>
      <c r="BW1759" s="93"/>
      <c r="BX1759" s="93"/>
      <c r="BY1759" s="93"/>
    </row>
    <row r="1760" spans="1:77" s="97" customFormat="1" x14ac:dyDescent="0.2">
      <c r="A1760" s="157"/>
      <c r="X1760" s="93"/>
      <c r="Y1760" s="93"/>
      <c r="Z1760" s="93"/>
      <c r="AA1760" s="93"/>
      <c r="AB1760" s="93"/>
      <c r="AC1760" s="93"/>
      <c r="AD1760" s="93"/>
      <c r="AE1760" s="93"/>
      <c r="AF1760" s="93"/>
      <c r="AG1760" s="93"/>
      <c r="AH1760" s="93"/>
      <c r="AI1760" s="93"/>
      <c r="AJ1760" s="93"/>
      <c r="AK1760" s="93"/>
      <c r="AL1760" s="93"/>
      <c r="AM1760" s="93"/>
      <c r="AN1760" s="93"/>
      <c r="AO1760" s="93"/>
      <c r="AP1760" s="93"/>
      <c r="AQ1760" s="93"/>
      <c r="AR1760" s="93"/>
      <c r="AS1760" s="93"/>
      <c r="AT1760" s="93"/>
      <c r="AU1760" s="93"/>
      <c r="AV1760" s="93"/>
      <c r="AW1760" s="93"/>
      <c r="AX1760" s="93"/>
      <c r="AY1760" s="93"/>
      <c r="AZ1760" s="93"/>
      <c r="BA1760" s="93"/>
      <c r="BB1760" s="93"/>
      <c r="BC1760" s="93"/>
      <c r="BD1760" s="93"/>
      <c r="BE1760" s="93"/>
      <c r="BF1760" s="93"/>
      <c r="BG1760" s="93"/>
      <c r="BH1760" s="93"/>
      <c r="BI1760" s="93"/>
      <c r="BJ1760" s="93"/>
      <c r="BK1760" s="93"/>
      <c r="BL1760" s="93"/>
      <c r="BM1760" s="93"/>
      <c r="BN1760" s="93"/>
      <c r="BO1760" s="93"/>
      <c r="BP1760" s="93"/>
      <c r="BQ1760" s="93"/>
      <c r="BR1760" s="93"/>
      <c r="BS1760" s="93"/>
      <c r="BT1760" s="93"/>
      <c r="BU1760" s="93"/>
      <c r="BV1760" s="93"/>
      <c r="BW1760" s="93"/>
      <c r="BX1760" s="93"/>
      <c r="BY1760" s="93"/>
    </row>
    <row r="1761" spans="1:77" s="97" customFormat="1" x14ac:dyDescent="0.2">
      <c r="A1761" s="157"/>
      <c r="X1761" s="93"/>
      <c r="Y1761" s="93"/>
      <c r="Z1761" s="93"/>
      <c r="AA1761" s="93"/>
      <c r="AB1761" s="93"/>
      <c r="AC1761" s="93"/>
      <c r="AD1761" s="93"/>
      <c r="AE1761" s="93"/>
      <c r="AF1761" s="93"/>
      <c r="AG1761" s="93"/>
      <c r="AH1761" s="93"/>
      <c r="AI1761" s="93"/>
      <c r="AJ1761" s="93"/>
      <c r="AK1761" s="93"/>
      <c r="AL1761" s="93"/>
      <c r="AM1761" s="93"/>
      <c r="AN1761" s="93"/>
      <c r="AO1761" s="93"/>
      <c r="AP1761" s="93"/>
      <c r="AQ1761" s="93"/>
      <c r="AR1761" s="93"/>
      <c r="AS1761" s="93"/>
      <c r="AT1761" s="93"/>
      <c r="AU1761" s="93"/>
      <c r="AV1761" s="93"/>
      <c r="AW1761" s="93"/>
      <c r="AX1761" s="93"/>
      <c r="AY1761" s="93"/>
      <c r="AZ1761" s="93"/>
      <c r="BA1761" s="93"/>
      <c r="BB1761" s="93"/>
      <c r="BC1761" s="93"/>
      <c r="BD1761" s="93"/>
      <c r="BE1761" s="93"/>
      <c r="BF1761" s="93"/>
      <c r="BG1761" s="93"/>
      <c r="BH1761" s="93"/>
      <c r="BI1761" s="93"/>
      <c r="BJ1761" s="93"/>
      <c r="BK1761" s="93"/>
      <c r="BL1761" s="93"/>
      <c r="BM1761" s="93"/>
      <c r="BN1761" s="93"/>
      <c r="BO1761" s="93"/>
      <c r="BP1761" s="93"/>
      <c r="BQ1761" s="93"/>
      <c r="BR1761" s="93"/>
      <c r="BS1761" s="93"/>
      <c r="BT1761" s="93"/>
      <c r="BU1761" s="93"/>
      <c r="BV1761" s="93"/>
      <c r="BW1761" s="93"/>
      <c r="BX1761" s="93"/>
      <c r="BY1761" s="93"/>
    </row>
    <row r="1762" spans="1:77" s="97" customFormat="1" x14ac:dyDescent="0.2">
      <c r="A1762" s="157"/>
      <c r="X1762" s="93"/>
      <c r="Y1762" s="93"/>
      <c r="Z1762" s="93"/>
      <c r="AA1762" s="93"/>
      <c r="AB1762" s="93"/>
      <c r="AC1762" s="93"/>
      <c r="AD1762" s="93"/>
      <c r="AE1762" s="93"/>
      <c r="AF1762" s="93"/>
      <c r="AG1762" s="93"/>
      <c r="AH1762" s="93"/>
      <c r="AI1762" s="93"/>
      <c r="AJ1762" s="93"/>
      <c r="AK1762" s="93"/>
      <c r="AL1762" s="93"/>
      <c r="AM1762" s="93"/>
      <c r="AN1762" s="93"/>
      <c r="AO1762" s="93"/>
      <c r="AP1762" s="93"/>
      <c r="AQ1762" s="93"/>
      <c r="AR1762" s="93"/>
      <c r="AS1762" s="93"/>
      <c r="AT1762" s="93"/>
      <c r="AU1762" s="93"/>
      <c r="AV1762" s="93"/>
      <c r="AW1762" s="93"/>
      <c r="AX1762" s="93"/>
      <c r="AY1762" s="93"/>
      <c r="AZ1762" s="93"/>
      <c r="BA1762" s="93"/>
      <c r="BB1762" s="93"/>
      <c r="BC1762" s="93"/>
      <c r="BD1762" s="93"/>
      <c r="BE1762" s="93"/>
      <c r="BF1762" s="93"/>
      <c r="BG1762" s="93"/>
      <c r="BH1762" s="93"/>
      <c r="BI1762" s="93"/>
      <c r="BJ1762" s="93"/>
      <c r="BK1762" s="93"/>
      <c r="BL1762" s="93"/>
      <c r="BM1762" s="93"/>
      <c r="BN1762" s="93"/>
      <c r="BO1762" s="93"/>
      <c r="BP1762" s="93"/>
      <c r="BQ1762" s="93"/>
      <c r="BR1762" s="93"/>
      <c r="BS1762" s="93"/>
      <c r="BT1762" s="93"/>
      <c r="BU1762" s="93"/>
      <c r="BV1762" s="93"/>
      <c r="BW1762" s="93"/>
      <c r="BX1762" s="93"/>
      <c r="BY1762" s="93"/>
    </row>
    <row r="1763" spans="1:77" s="97" customFormat="1" x14ac:dyDescent="0.2">
      <c r="A1763" s="157"/>
      <c r="X1763" s="93"/>
      <c r="Y1763" s="93"/>
      <c r="Z1763" s="93"/>
      <c r="AA1763" s="93"/>
      <c r="AB1763" s="93"/>
      <c r="AC1763" s="93"/>
      <c r="AD1763" s="93"/>
      <c r="AE1763" s="93"/>
      <c r="AF1763" s="93"/>
      <c r="AG1763" s="93"/>
      <c r="AH1763" s="93"/>
      <c r="AI1763" s="93"/>
      <c r="AJ1763" s="93"/>
      <c r="AK1763" s="93"/>
      <c r="AL1763" s="93"/>
      <c r="AM1763" s="93"/>
      <c r="AN1763" s="93"/>
      <c r="AO1763" s="93"/>
      <c r="AP1763" s="93"/>
      <c r="AQ1763" s="93"/>
      <c r="AR1763" s="93"/>
      <c r="AS1763" s="93"/>
      <c r="AT1763" s="93"/>
      <c r="AU1763" s="93"/>
      <c r="AV1763" s="93"/>
      <c r="AW1763" s="93"/>
      <c r="AX1763" s="93"/>
      <c r="AY1763" s="93"/>
      <c r="AZ1763" s="93"/>
      <c r="BA1763" s="93"/>
      <c r="BB1763" s="93"/>
      <c r="BC1763" s="93"/>
      <c r="BD1763" s="93"/>
      <c r="BE1763" s="93"/>
      <c r="BF1763" s="93"/>
      <c r="BG1763" s="93"/>
      <c r="BH1763" s="93"/>
      <c r="BI1763" s="93"/>
      <c r="BJ1763" s="93"/>
      <c r="BK1763" s="93"/>
      <c r="BL1763" s="93"/>
      <c r="BM1763" s="93"/>
      <c r="BN1763" s="93"/>
      <c r="BO1763" s="93"/>
      <c r="BP1763" s="93"/>
      <c r="BQ1763" s="93"/>
      <c r="BR1763" s="93"/>
      <c r="BS1763" s="93"/>
      <c r="BT1763" s="93"/>
      <c r="BU1763" s="93"/>
      <c r="BV1763" s="93"/>
      <c r="BW1763" s="93"/>
      <c r="BX1763" s="93"/>
      <c r="BY1763" s="93"/>
    </row>
    <row r="1764" spans="1:77" s="97" customFormat="1" x14ac:dyDescent="0.2">
      <c r="A1764" s="157"/>
      <c r="X1764" s="93"/>
      <c r="Y1764" s="93"/>
      <c r="Z1764" s="93"/>
      <c r="AA1764" s="93"/>
      <c r="AB1764" s="93"/>
      <c r="AC1764" s="93"/>
      <c r="AD1764" s="93"/>
      <c r="AE1764" s="93"/>
      <c r="AF1764" s="93"/>
      <c r="AG1764" s="93"/>
      <c r="AH1764" s="93"/>
      <c r="AI1764" s="93"/>
      <c r="AJ1764" s="93"/>
      <c r="AK1764" s="93"/>
      <c r="AL1764" s="93"/>
      <c r="AM1764" s="93"/>
      <c r="AN1764" s="93"/>
      <c r="AO1764" s="93"/>
      <c r="AP1764" s="93"/>
      <c r="AQ1764" s="93"/>
      <c r="AR1764" s="93"/>
      <c r="AS1764" s="93"/>
      <c r="AT1764" s="93"/>
      <c r="AU1764" s="93"/>
      <c r="AV1764" s="93"/>
      <c r="AW1764" s="93"/>
      <c r="AX1764" s="93"/>
      <c r="AY1764" s="93"/>
      <c r="AZ1764" s="93"/>
      <c r="BA1764" s="93"/>
      <c r="BB1764" s="93"/>
      <c r="BC1764" s="93"/>
      <c r="BD1764" s="93"/>
      <c r="BE1764" s="93"/>
      <c r="BF1764" s="93"/>
      <c r="BG1764" s="93"/>
      <c r="BH1764" s="93"/>
      <c r="BI1764" s="93"/>
      <c r="BJ1764" s="93"/>
      <c r="BK1764" s="93"/>
      <c r="BL1764" s="93"/>
      <c r="BM1764" s="93"/>
      <c r="BN1764" s="93"/>
      <c r="BO1764" s="93"/>
      <c r="BP1764" s="93"/>
      <c r="BQ1764" s="93"/>
      <c r="BR1764" s="93"/>
      <c r="BS1764" s="93"/>
      <c r="BT1764" s="93"/>
      <c r="BU1764" s="93"/>
      <c r="BV1764" s="93"/>
      <c r="BW1764" s="93"/>
      <c r="BX1764" s="93"/>
      <c r="BY1764" s="93"/>
    </row>
    <row r="1765" spans="1:77" s="97" customFormat="1" x14ac:dyDescent="0.2">
      <c r="A1765" s="157"/>
      <c r="X1765" s="93"/>
      <c r="Y1765" s="93"/>
      <c r="Z1765" s="93"/>
      <c r="AA1765" s="93"/>
      <c r="AB1765" s="93"/>
      <c r="AC1765" s="93"/>
      <c r="AD1765" s="93"/>
      <c r="AE1765" s="93"/>
      <c r="AF1765" s="93"/>
      <c r="AG1765" s="93"/>
      <c r="AH1765" s="93"/>
      <c r="AI1765" s="93"/>
      <c r="AJ1765" s="93"/>
      <c r="AK1765" s="93"/>
      <c r="AL1765" s="93"/>
      <c r="AM1765" s="93"/>
      <c r="AN1765" s="93"/>
      <c r="AO1765" s="93"/>
      <c r="AP1765" s="93"/>
      <c r="AQ1765" s="93"/>
      <c r="AR1765" s="93"/>
      <c r="AS1765" s="93"/>
      <c r="AT1765" s="93"/>
      <c r="AU1765" s="93"/>
      <c r="AV1765" s="93"/>
      <c r="AW1765" s="93"/>
      <c r="AX1765" s="93"/>
      <c r="AY1765" s="93"/>
      <c r="AZ1765" s="93"/>
      <c r="BA1765" s="93"/>
      <c r="BB1765" s="93"/>
      <c r="BC1765" s="93"/>
      <c r="BD1765" s="93"/>
      <c r="BE1765" s="93"/>
      <c r="BF1765" s="93"/>
      <c r="BG1765" s="93"/>
      <c r="BH1765" s="93"/>
      <c r="BI1765" s="93"/>
      <c r="BJ1765" s="93"/>
      <c r="BK1765" s="93"/>
      <c r="BL1765" s="93"/>
      <c r="BM1765" s="93"/>
      <c r="BN1765" s="93"/>
      <c r="BO1765" s="93"/>
      <c r="BP1765" s="93"/>
      <c r="BQ1765" s="93"/>
      <c r="BR1765" s="93"/>
      <c r="BS1765" s="93"/>
      <c r="BT1765" s="93"/>
      <c r="BU1765" s="93"/>
      <c r="BV1765" s="93"/>
      <c r="BW1765" s="93"/>
      <c r="BX1765" s="93"/>
      <c r="BY1765" s="93"/>
    </row>
    <row r="1766" spans="1:77" s="97" customFormat="1" x14ac:dyDescent="0.2">
      <c r="A1766" s="157"/>
      <c r="X1766" s="93"/>
      <c r="Y1766" s="93"/>
      <c r="Z1766" s="93"/>
      <c r="AA1766" s="93"/>
      <c r="AB1766" s="93"/>
      <c r="AC1766" s="93"/>
      <c r="AD1766" s="93"/>
      <c r="AE1766" s="93"/>
      <c r="AF1766" s="93"/>
      <c r="AG1766" s="93"/>
      <c r="AH1766" s="93"/>
      <c r="AI1766" s="93"/>
      <c r="AJ1766" s="93"/>
      <c r="AK1766" s="93"/>
      <c r="AL1766" s="93"/>
      <c r="AM1766" s="93"/>
      <c r="AN1766" s="93"/>
      <c r="AO1766" s="93"/>
      <c r="AP1766" s="93"/>
      <c r="AQ1766" s="93"/>
      <c r="AR1766" s="93"/>
      <c r="AS1766" s="93"/>
      <c r="AT1766" s="93"/>
      <c r="AU1766" s="93"/>
      <c r="AV1766" s="93"/>
      <c r="AW1766" s="93"/>
      <c r="AX1766" s="93"/>
      <c r="AY1766" s="93"/>
      <c r="AZ1766" s="93"/>
      <c r="BA1766" s="93"/>
      <c r="BB1766" s="93"/>
      <c r="BC1766" s="93"/>
      <c r="BD1766" s="93"/>
      <c r="BE1766" s="93"/>
      <c r="BF1766" s="93"/>
      <c r="BG1766" s="93"/>
      <c r="BH1766" s="93"/>
      <c r="BI1766" s="93"/>
      <c r="BJ1766" s="93"/>
      <c r="BK1766" s="93"/>
      <c r="BL1766" s="93"/>
      <c r="BM1766" s="93"/>
      <c r="BN1766" s="93"/>
      <c r="BO1766" s="93"/>
      <c r="BP1766" s="93"/>
      <c r="BQ1766" s="93"/>
      <c r="BR1766" s="93"/>
      <c r="BS1766" s="93"/>
      <c r="BT1766" s="93"/>
      <c r="BU1766" s="93"/>
      <c r="BV1766" s="93"/>
      <c r="BW1766" s="93"/>
      <c r="BX1766" s="93"/>
      <c r="BY1766" s="93"/>
    </row>
    <row r="1767" spans="1:77" s="97" customFormat="1" x14ac:dyDescent="0.2">
      <c r="A1767" s="157"/>
      <c r="X1767" s="93"/>
      <c r="Y1767" s="93"/>
      <c r="Z1767" s="93"/>
      <c r="AA1767" s="93"/>
      <c r="AB1767" s="93"/>
      <c r="AC1767" s="93"/>
      <c r="AD1767" s="93"/>
      <c r="AE1767" s="93"/>
      <c r="AF1767" s="93"/>
      <c r="AG1767" s="93"/>
      <c r="AH1767" s="93"/>
      <c r="AI1767" s="93"/>
      <c r="AJ1767" s="93"/>
      <c r="AK1767" s="93"/>
      <c r="AL1767" s="93"/>
      <c r="AM1767" s="93"/>
      <c r="AN1767" s="93"/>
      <c r="AO1767" s="93"/>
      <c r="AP1767" s="93"/>
      <c r="AQ1767" s="93"/>
      <c r="AR1767" s="93"/>
      <c r="AS1767" s="93"/>
      <c r="AT1767" s="93"/>
      <c r="AU1767" s="93"/>
      <c r="AV1767" s="93"/>
      <c r="AW1767" s="93"/>
      <c r="AX1767" s="93"/>
      <c r="AY1767" s="93"/>
      <c r="AZ1767" s="93"/>
      <c r="BA1767" s="93"/>
      <c r="BB1767" s="93"/>
      <c r="BC1767" s="93"/>
      <c r="BD1767" s="93"/>
      <c r="BE1767" s="93"/>
      <c r="BF1767" s="93"/>
      <c r="BG1767" s="93"/>
      <c r="BH1767" s="93"/>
      <c r="BI1767" s="93"/>
      <c r="BJ1767" s="93"/>
      <c r="BK1767" s="93"/>
      <c r="BL1767" s="93"/>
      <c r="BM1767" s="93"/>
      <c r="BN1767" s="93"/>
      <c r="BO1767" s="93"/>
      <c r="BP1767" s="93"/>
      <c r="BQ1767" s="93"/>
      <c r="BR1767" s="93"/>
      <c r="BS1767" s="93"/>
      <c r="BT1767" s="93"/>
      <c r="BU1767" s="93"/>
      <c r="BV1767" s="93"/>
      <c r="BW1767" s="93"/>
      <c r="BX1767" s="93"/>
      <c r="BY1767" s="93"/>
    </row>
    <row r="1768" spans="1:77" s="97" customFormat="1" x14ac:dyDescent="0.2">
      <c r="A1768" s="157"/>
      <c r="X1768" s="93"/>
      <c r="Y1768" s="93"/>
      <c r="Z1768" s="93"/>
      <c r="AA1768" s="93"/>
      <c r="AB1768" s="93"/>
      <c r="AC1768" s="93"/>
      <c r="AD1768" s="93"/>
      <c r="AE1768" s="93"/>
      <c r="AF1768" s="93"/>
      <c r="AG1768" s="93"/>
      <c r="AH1768" s="93"/>
      <c r="AI1768" s="93"/>
      <c r="AJ1768" s="93"/>
      <c r="AK1768" s="93"/>
      <c r="AL1768" s="93"/>
      <c r="AM1768" s="93"/>
      <c r="AN1768" s="93"/>
      <c r="AO1768" s="93"/>
      <c r="AP1768" s="93"/>
      <c r="AQ1768" s="93"/>
      <c r="AR1768" s="93"/>
      <c r="AS1768" s="93"/>
      <c r="AT1768" s="93"/>
      <c r="AU1768" s="93"/>
      <c r="AV1768" s="93"/>
      <c r="AW1768" s="93"/>
      <c r="AX1768" s="93"/>
      <c r="AY1768" s="93"/>
      <c r="AZ1768" s="93"/>
      <c r="BA1768" s="93"/>
      <c r="BB1768" s="93"/>
      <c r="BC1768" s="93"/>
      <c r="BD1768" s="93"/>
      <c r="BE1768" s="93"/>
      <c r="BF1768" s="93"/>
      <c r="BG1768" s="93"/>
      <c r="BH1768" s="93"/>
      <c r="BI1768" s="93"/>
      <c r="BJ1768" s="93"/>
      <c r="BK1768" s="93"/>
      <c r="BL1768" s="93"/>
      <c r="BM1768" s="93"/>
      <c r="BN1768" s="93"/>
      <c r="BO1768" s="93"/>
      <c r="BP1768" s="93"/>
      <c r="BQ1768" s="93"/>
      <c r="BR1768" s="93"/>
      <c r="BS1768" s="93"/>
      <c r="BT1768" s="93"/>
      <c r="BU1768" s="93"/>
      <c r="BV1768" s="93"/>
      <c r="BW1768" s="93"/>
      <c r="BX1768" s="93"/>
      <c r="BY1768" s="93"/>
    </row>
    <row r="1769" spans="1:77" s="97" customFormat="1" x14ac:dyDescent="0.2">
      <c r="A1769" s="157"/>
      <c r="X1769" s="93"/>
      <c r="Y1769" s="93"/>
      <c r="Z1769" s="93"/>
      <c r="AA1769" s="93"/>
      <c r="AB1769" s="93"/>
      <c r="AC1769" s="93"/>
      <c r="AD1769" s="93"/>
      <c r="AE1769" s="93"/>
      <c r="AF1769" s="93"/>
      <c r="AG1769" s="93"/>
      <c r="AH1769" s="93"/>
      <c r="AI1769" s="93"/>
      <c r="AJ1769" s="93"/>
      <c r="AK1769" s="93"/>
      <c r="AL1769" s="93"/>
      <c r="AM1769" s="93"/>
      <c r="AN1769" s="93"/>
      <c r="AO1769" s="93"/>
      <c r="AP1769" s="93"/>
      <c r="AQ1769" s="93"/>
      <c r="AR1769" s="93"/>
      <c r="AS1769" s="93"/>
      <c r="AT1769" s="93"/>
      <c r="AU1769" s="93"/>
      <c r="AV1769" s="93"/>
      <c r="AW1769" s="93"/>
      <c r="AX1769" s="93"/>
      <c r="AY1769" s="93"/>
      <c r="AZ1769" s="93"/>
      <c r="BA1769" s="93"/>
      <c r="BB1769" s="93"/>
      <c r="BC1769" s="93"/>
      <c r="BD1769" s="93"/>
      <c r="BE1769" s="93"/>
      <c r="BF1769" s="93"/>
      <c r="BG1769" s="93"/>
      <c r="BH1769" s="93"/>
      <c r="BI1769" s="93"/>
      <c r="BJ1769" s="93"/>
      <c r="BK1769" s="93"/>
      <c r="BL1769" s="93"/>
      <c r="BM1769" s="93"/>
      <c r="BN1769" s="93"/>
      <c r="BO1769" s="93"/>
      <c r="BP1769" s="93"/>
      <c r="BQ1769" s="93"/>
      <c r="BR1769" s="93"/>
      <c r="BS1769" s="93"/>
      <c r="BT1769" s="93"/>
      <c r="BU1769" s="93"/>
      <c r="BV1769" s="93"/>
      <c r="BW1769" s="93"/>
      <c r="BX1769" s="93"/>
      <c r="BY1769" s="93"/>
    </row>
    <row r="1770" spans="1:77" s="97" customFormat="1" x14ac:dyDescent="0.2">
      <c r="A1770" s="157"/>
      <c r="X1770" s="93"/>
      <c r="Y1770" s="93"/>
      <c r="Z1770" s="93"/>
      <c r="AA1770" s="93"/>
      <c r="AB1770" s="93"/>
      <c r="AC1770" s="93"/>
      <c r="AD1770" s="93"/>
      <c r="AE1770" s="93"/>
      <c r="AF1770" s="93"/>
      <c r="AG1770" s="93"/>
      <c r="AH1770" s="93"/>
      <c r="AI1770" s="93"/>
      <c r="AJ1770" s="93"/>
      <c r="AK1770" s="93"/>
      <c r="AL1770" s="93"/>
      <c r="AM1770" s="93"/>
      <c r="AN1770" s="93"/>
      <c r="AO1770" s="93"/>
      <c r="AP1770" s="93"/>
      <c r="AQ1770" s="93"/>
      <c r="AR1770" s="93"/>
      <c r="AS1770" s="93"/>
      <c r="AT1770" s="93"/>
      <c r="AU1770" s="93"/>
      <c r="AV1770" s="93"/>
      <c r="AW1770" s="93"/>
      <c r="AX1770" s="93"/>
      <c r="AY1770" s="93"/>
      <c r="AZ1770" s="93"/>
      <c r="BA1770" s="93"/>
      <c r="BB1770" s="93"/>
      <c r="BC1770" s="93"/>
      <c r="BD1770" s="93"/>
      <c r="BE1770" s="93"/>
      <c r="BF1770" s="93"/>
      <c r="BG1770" s="93"/>
      <c r="BH1770" s="93"/>
      <c r="BI1770" s="93"/>
      <c r="BJ1770" s="93"/>
      <c r="BK1770" s="93"/>
      <c r="BL1770" s="93"/>
      <c r="BM1770" s="93"/>
      <c r="BN1770" s="93"/>
      <c r="BO1770" s="93"/>
      <c r="BP1770" s="93"/>
      <c r="BQ1770" s="93"/>
      <c r="BR1770" s="93"/>
      <c r="BS1770" s="93"/>
      <c r="BT1770" s="93"/>
      <c r="BU1770" s="93"/>
      <c r="BV1770" s="93"/>
      <c r="BW1770" s="93"/>
      <c r="BX1770" s="93"/>
      <c r="BY1770" s="93"/>
    </row>
    <row r="1771" spans="1:77" s="97" customFormat="1" x14ac:dyDescent="0.2">
      <c r="A1771" s="157"/>
      <c r="X1771" s="93"/>
      <c r="Y1771" s="93"/>
      <c r="Z1771" s="93"/>
      <c r="AA1771" s="93"/>
      <c r="AB1771" s="93"/>
      <c r="AC1771" s="93"/>
      <c r="AD1771" s="93"/>
      <c r="AE1771" s="93"/>
      <c r="AF1771" s="93"/>
      <c r="AG1771" s="93"/>
      <c r="AH1771" s="93"/>
      <c r="AI1771" s="93"/>
      <c r="AJ1771" s="93"/>
      <c r="AK1771" s="93"/>
      <c r="AL1771" s="93"/>
      <c r="AM1771" s="93"/>
      <c r="AN1771" s="93"/>
      <c r="AO1771" s="93"/>
      <c r="AP1771" s="93"/>
      <c r="AQ1771" s="93"/>
      <c r="AR1771" s="93"/>
      <c r="AS1771" s="93"/>
      <c r="AT1771" s="93"/>
      <c r="AU1771" s="93"/>
      <c r="AV1771" s="93"/>
      <c r="AW1771" s="93"/>
      <c r="AX1771" s="93"/>
      <c r="AY1771" s="93"/>
      <c r="AZ1771" s="93"/>
      <c r="BA1771" s="93"/>
      <c r="BB1771" s="93"/>
      <c r="BC1771" s="93"/>
      <c r="BD1771" s="93"/>
      <c r="BE1771" s="93"/>
      <c r="BF1771" s="93"/>
      <c r="BG1771" s="93"/>
      <c r="BH1771" s="93"/>
      <c r="BI1771" s="93"/>
      <c r="BJ1771" s="93"/>
      <c r="BK1771" s="93"/>
      <c r="BL1771" s="93"/>
      <c r="BM1771" s="93"/>
      <c r="BN1771" s="93"/>
      <c r="BO1771" s="93"/>
      <c r="BP1771" s="93"/>
      <c r="BQ1771" s="93"/>
      <c r="BR1771" s="93"/>
      <c r="BS1771" s="93"/>
      <c r="BT1771" s="93"/>
      <c r="BU1771" s="93"/>
      <c r="BV1771" s="93"/>
      <c r="BW1771" s="93"/>
      <c r="BX1771" s="93"/>
      <c r="BY1771" s="93"/>
    </row>
    <row r="1772" spans="1:77" s="97" customFormat="1" x14ac:dyDescent="0.2">
      <c r="A1772" s="157"/>
      <c r="X1772" s="93"/>
      <c r="Y1772" s="93"/>
      <c r="Z1772" s="93"/>
      <c r="AA1772" s="93"/>
      <c r="AB1772" s="93"/>
      <c r="AC1772" s="93"/>
      <c r="AD1772" s="93"/>
      <c r="AE1772" s="93"/>
      <c r="AF1772" s="93"/>
      <c r="AG1772" s="93"/>
      <c r="AH1772" s="93"/>
      <c r="AI1772" s="93"/>
      <c r="AJ1772" s="93"/>
      <c r="AK1772" s="93"/>
      <c r="AL1772" s="93"/>
      <c r="AM1772" s="93"/>
      <c r="AN1772" s="93"/>
      <c r="AO1772" s="93"/>
      <c r="AP1772" s="93"/>
      <c r="AQ1772" s="93"/>
      <c r="AR1772" s="93"/>
      <c r="AS1772" s="93"/>
      <c r="AT1772" s="93"/>
      <c r="AU1772" s="93"/>
      <c r="AV1772" s="93"/>
      <c r="AW1772" s="93"/>
      <c r="AX1772" s="93"/>
      <c r="AY1772" s="93"/>
      <c r="AZ1772" s="93"/>
      <c r="BA1772" s="93"/>
      <c r="BB1772" s="93"/>
      <c r="BC1772" s="93"/>
      <c r="BD1772" s="93"/>
      <c r="BE1772" s="93"/>
      <c r="BF1772" s="93"/>
      <c r="BG1772" s="93"/>
      <c r="BH1772" s="93"/>
      <c r="BI1772" s="93"/>
      <c r="BJ1772" s="93"/>
      <c r="BK1772" s="93"/>
      <c r="BL1772" s="93"/>
      <c r="BM1772" s="93"/>
      <c r="BN1772" s="93"/>
      <c r="BO1772" s="93"/>
      <c r="BP1772" s="93"/>
      <c r="BQ1772" s="93"/>
      <c r="BR1772" s="93"/>
      <c r="BS1772" s="93"/>
      <c r="BT1772" s="93"/>
      <c r="BU1772" s="93"/>
      <c r="BV1772" s="93"/>
      <c r="BW1772" s="93"/>
      <c r="BX1772" s="93"/>
      <c r="BY1772" s="93"/>
    </row>
    <row r="1773" spans="1:77" s="97" customFormat="1" x14ac:dyDescent="0.2">
      <c r="A1773" s="157"/>
      <c r="X1773" s="93"/>
      <c r="Y1773" s="93"/>
      <c r="Z1773" s="93"/>
      <c r="AA1773" s="93"/>
      <c r="AB1773" s="93"/>
      <c r="AC1773" s="93"/>
      <c r="AD1773" s="93"/>
      <c r="AE1773" s="93"/>
      <c r="AF1773" s="93"/>
      <c r="AG1773" s="93"/>
      <c r="AH1773" s="93"/>
      <c r="AI1773" s="93"/>
      <c r="AJ1773" s="93"/>
      <c r="AK1773" s="93"/>
      <c r="AL1773" s="93"/>
      <c r="AM1773" s="93"/>
      <c r="AN1773" s="93"/>
      <c r="AO1773" s="93"/>
      <c r="AP1773" s="93"/>
      <c r="AQ1773" s="93"/>
      <c r="AR1773" s="93"/>
      <c r="AS1773" s="93"/>
      <c r="AT1773" s="93"/>
      <c r="AU1773" s="93"/>
      <c r="AV1773" s="93"/>
      <c r="AW1773" s="93"/>
      <c r="AX1773" s="93"/>
      <c r="AY1773" s="93"/>
      <c r="AZ1773" s="93"/>
      <c r="BA1773" s="93"/>
      <c r="BB1773" s="93"/>
      <c r="BC1773" s="93"/>
      <c r="BD1773" s="93"/>
      <c r="BE1773" s="93"/>
      <c r="BF1773" s="93"/>
      <c r="BG1773" s="93"/>
      <c r="BH1773" s="93"/>
      <c r="BI1773" s="93"/>
      <c r="BJ1773" s="93"/>
      <c r="BK1773" s="93"/>
      <c r="BL1773" s="93"/>
      <c r="BM1773" s="93"/>
      <c r="BN1773" s="93"/>
      <c r="BO1773" s="93"/>
      <c r="BP1773" s="93"/>
      <c r="BQ1773" s="93"/>
      <c r="BR1773" s="93"/>
      <c r="BS1773" s="93"/>
      <c r="BT1773" s="93"/>
      <c r="BU1773" s="93"/>
      <c r="BV1773" s="93"/>
      <c r="BW1773" s="93"/>
      <c r="BX1773" s="93"/>
      <c r="BY1773" s="93"/>
    </row>
    <row r="1774" spans="1:77" s="97" customFormat="1" x14ac:dyDescent="0.2">
      <c r="A1774" s="157"/>
      <c r="X1774" s="93"/>
      <c r="Y1774" s="93"/>
      <c r="Z1774" s="93"/>
      <c r="AA1774" s="93"/>
      <c r="AB1774" s="93"/>
      <c r="AC1774" s="93"/>
      <c r="AD1774" s="93"/>
      <c r="AE1774" s="93"/>
      <c r="AF1774" s="93"/>
      <c r="AG1774" s="93"/>
      <c r="AH1774" s="93"/>
      <c r="AI1774" s="93"/>
      <c r="AJ1774" s="93"/>
      <c r="AK1774" s="93"/>
      <c r="AL1774" s="93"/>
      <c r="AM1774" s="93"/>
      <c r="AN1774" s="93"/>
      <c r="AO1774" s="93"/>
      <c r="AP1774" s="93"/>
      <c r="AQ1774" s="93"/>
      <c r="AR1774" s="93"/>
      <c r="AS1774" s="93"/>
      <c r="AT1774" s="93"/>
      <c r="AU1774" s="93"/>
      <c r="AV1774" s="93"/>
      <c r="AW1774" s="93"/>
      <c r="AX1774" s="93"/>
      <c r="AY1774" s="93"/>
      <c r="AZ1774" s="93"/>
      <c r="BA1774" s="93"/>
      <c r="BB1774" s="93"/>
      <c r="BC1774" s="93"/>
      <c r="BD1774" s="93"/>
      <c r="BE1774" s="93"/>
      <c r="BF1774" s="93"/>
      <c r="BG1774" s="93"/>
      <c r="BH1774" s="93"/>
      <c r="BI1774" s="93"/>
      <c r="BJ1774" s="93"/>
      <c r="BK1774" s="93"/>
      <c r="BL1774" s="93"/>
      <c r="BM1774" s="93"/>
      <c r="BN1774" s="93"/>
      <c r="BO1774" s="93"/>
      <c r="BP1774" s="93"/>
      <c r="BQ1774" s="93"/>
      <c r="BR1774" s="93"/>
      <c r="BS1774" s="93"/>
      <c r="BT1774" s="93"/>
      <c r="BU1774" s="93"/>
      <c r="BV1774" s="93"/>
      <c r="BW1774" s="93"/>
      <c r="BX1774" s="93"/>
      <c r="BY1774" s="93"/>
    </row>
    <row r="1775" spans="1:77" s="97" customFormat="1" x14ac:dyDescent="0.2">
      <c r="A1775" s="157"/>
      <c r="X1775" s="93"/>
      <c r="Y1775" s="93"/>
      <c r="Z1775" s="93"/>
      <c r="AA1775" s="93"/>
      <c r="AB1775" s="93"/>
      <c r="AC1775" s="93"/>
      <c r="AD1775" s="93"/>
      <c r="AE1775" s="93"/>
      <c r="AF1775" s="93"/>
      <c r="AG1775" s="93"/>
      <c r="AH1775" s="93"/>
      <c r="AI1775" s="93"/>
      <c r="AJ1775" s="93"/>
      <c r="AK1775" s="93"/>
      <c r="AL1775" s="93"/>
      <c r="AM1775" s="93"/>
      <c r="AN1775" s="93"/>
      <c r="AO1775" s="93"/>
      <c r="AP1775" s="93"/>
      <c r="AQ1775" s="93"/>
      <c r="AR1775" s="93"/>
      <c r="AS1775" s="93"/>
      <c r="AT1775" s="93"/>
      <c r="AU1775" s="93"/>
      <c r="AV1775" s="93"/>
      <c r="AW1775" s="93"/>
      <c r="AX1775" s="93"/>
      <c r="AY1775" s="93"/>
      <c r="AZ1775" s="93"/>
      <c r="BA1775" s="93"/>
      <c r="BB1775" s="93"/>
      <c r="BC1775" s="93"/>
      <c r="BD1775" s="93"/>
      <c r="BE1775" s="93"/>
      <c r="BF1775" s="93"/>
      <c r="BG1775" s="93"/>
      <c r="BH1775" s="93"/>
      <c r="BI1775" s="93"/>
      <c r="BJ1775" s="93"/>
      <c r="BK1775" s="93"/>
      <c r="BL1775" s="93"/>
      <c r="BM1775" s="93"/>
      <c r="BN1775" s="93"/>
      <c r="BO1775" s="93"/>
      <c r="BP1775" s="93"/>
      <c r="BQ1775" s="93"/>
      <c r="BR1775" s="93"/>
      <c r="BS1775" s="93"/>
      <c r="BT1775" s="93"/>
      <c r="BU1775" s="93"/>
      <c r="BV1775" s="93"/>
      <c r="BW1775" s="93"/>
      <c r="BX1775" s="93"/>
      <c r="BY1775" s="93"/>
    </row>
    <row r="1776" spans="1:77" s="97" customFormat="1" x14ac:dyDescent="0.2">
      <c r="A1776" s="157"/>
      <c r="X1776" s="93"/>
      <c r="Y1776" s="93"/>
      <c r="Z1776" s="93"/>
      <c r="AA1776" s="93"/>
      <c r="AB1776" s="93"/>
      <c r="AC1776" s="93"/>
      <c r="AD1776" s="93"/>
      <c r="AE1776" s="93"/>
      <c r="AF1776" s="93"/>
      <c r="AG1776" s="93"/>
      <c r="AH1776" s="93"/>
      <c r="AI1776" s="93"/>
      <c r="AJ1776" s="93"/>
      <c r="AK1776" s="93"/>
      <c r="AL1776" s="93"/>
      <c r="AM1776" s="93"/>
      <c r="AN1776" s="93"/>
      <c r="AO1776" s="93"/>
      <c r="AP1776" s="93"/>
      <c r="AQ1776" s="93"/>
      <c r="AR1776" s="93"/>
      <c r="AS1776" s="93"/>
      <c r="AT1776" s="93"/>
      <c r="AU1776" s="93"/>
      <c r="AV1776" s="93"/>
      <c r="AW1776" s="93"/>
      <c r="AX1776" s="93"/>
      <c r="AY1776" s="93"/>
      <c r="AZ1776" s="93"/>
      <c r="BA1776" s="93"/>
      <c r="BB1776" s="93"/>
      <c r="BC1776" s="93"/>
      <c r="BD1776" s="93"/>
      <c r="BE1776" s="93"/>
      <c r="BF1776" s="93"/>
      <c r="BG1776" s="93"/>
      <c r="BH1776" s="93"/>
      <c r="BI1776" s="93"/>
      <c r="BJ1776" s="93"/>
      <c r="BK1776" s="93"/>
      <c r="BL1776" s="93"/>
      <c r="BM1776" s="93"/>
      <c r="BN1776" s="93"/>
      <c r="BO1776" s="93"/>
      <c r="BP1776" s="93"/>
      <c r="BQ1776" s="93"/>
      <c r="BR1776" s="93"/>
      <c r="BS1776" s="93"/>
      <c r="BT1776" s="93"/>
      <c r="BU1776" s="93"/>
      <c r="BV1776" s="93"/>
      <c r="BW1776" s="93"/>
      <c r="BX1776" s="93"/>
      <c r="BY1776" s="93"/>
    </row>
    <row r="1777" spans="1:77" s="97" customFormat="1" x14ac:dyDescent="0.2">
      <c r="A1777" s="157"/>
      <c r="X1777" s="93"/>
      <c r="Y1777" s="93"/>
      <c r="Z1777" s="93"/>
      <c r="AA1777" s="93"/>
      <c r="AB1777" s="93"/>
      <c r="AC1777" s="93"/>
      <c r="AD1777" s="93"/>
      <c r="AE1777" s="93"/>
      <c r="AF1777" s="93"/>
      <c r="AG1777" s="93"/>
      <c r="AH1777" s="93"/>
      <c r="AI1777" s="93"/>
      <c r="AJ1777" s="93"/>
      <c r="AK1777" s="93"/>
      <c r="AL1777" s="93"/>
      <c r="AM1777" s="93"/>
      <c r="AN1777" s="93"/>
      <c r="AO1777" s="93"/>
      <c r="AP1777" s="93"/>
      <c r="AQ1777" s="93"/>
      <c r="AR1777" s="93"/>
      <c r="AS1777" s="93"/>
      <c r="AT1777" s="93"/>
      <c r="AU1777" s="93"/>
      <c r="AV1777" s="93"/>
      <c r="AW1777" s="93"/>
      <c r="AX1777" s="93"/>
      <c r="AY1777" s="93"/>
      <c r="AZ1777" s="93"/>
      <c r="BA1777" s="93"/>
      <c r="BB1777" s="93"/>
      <c r="BC1777" s="93"/>
      <c r="BD1777" s="93"/>
      <c r="BE1777" s="93"/>
      <c r="BF1777" s="93"/>
      <c r="BG1777" s="93"/>
      <c r="BH1777" s="93"/>
      <c r="BI1777" s="93"/>
      <c r="BJ1777" s="93"/>
      <c r="BK1777" s="93"/>
      <c r="BL1777" s="93"/>
      <c r="BM1777" s="93"/>
      <c r="BN1777" s="93"/>
      <c r="BO1777" s="93"/>
      <c r="BP1777" s="93"/>
      <c r="BQ1777" s="93"/>
      <c r="BR1777" s="93"/>
      <c r="BS1777" s="93"/>
      <c r="BT1777" s="93"/>
      <c r="BU1777" s="93"/>
      <c r="BV1777" s="93"/>
      <c r="BW1777" s="93"/>
      <c r="BX1777" s="93"/>
      <c r="BY1777" s="93"/>
    </row>
    <row r="1778" spans="1:77" s="97" customFormat="1" x14ac:dyDescent="0.2">
      <c r="A1778" s="157"/>
      <c r="X1778" s="93"/>
      <c r="Y1778" s="93"/>
      <c r="Z1778" s="93"/>
      <c r="AA1778" s="93"/>
      <c r="AB1778" s="93"/>
      <c r="AC1778" s="93"/>
      <c r="AD1778" s="93"/>
      <c r="AE1778" s="93"/>
      <c r="AF1778" s="93"/>
      <c r="AG1778" s="93"/>
      <c r="AH1778" s="93"/>
      <c r="AI1778" s="93"/>
      <c r="AJ1778" s="93"/>
      <c r="AK1778" s="93"/>
      <c r="AL1778" s="93"/>
      <c r="AM1778" s="93"/>
      <c r="AN1778" s="93"/>
      <c r="AO1778" s="93"/>
      <c r="AP1778" s="93"/>
      <c r="AQ1778" s="93"/>
      <c r="AR1778" s="93"/>
      <c r="AS1778" s="93"/>
      <c r="AT1778" s="93"/>
      <c r="AU1778" s="93"/>
      <c r="AV1778" s="93"/>
      <c r="AW1778" s="93"/>
      <c r="AX1778" s="93"/>
      <c r="AY1778" s="93"/>
      <c r="AZ1778" s="93"/>
      <c r="BA1778" s="93"/>
      <c r="BB1778" s="93"/>
      <c r="BC1778" s="93"/>
      <c r="BD1778" s="93"/>
      <c r="BE1778" s="93"/>
      <c r="BF1778" s="93"/>
      <c r="BG1778" s="93"/>
      <c r="BH1778" s="93"/>
      <c r="BI1778" s="93"/>
      <c r="BJ1778" s="93"/>
      <c r="BK1778" s="93"/>
      <c r="BL1778" s="93"/>
      <c r="BM1778" s="93"/>
      <c r="BN1778" s="93"/>
      <c r="BO1778" s="93"/>
      <c r="BP1778" s="93"/>
      <c r="BQ1778" s="93"/>
      <c r="BR1778" s="93"/>
      <c r="BS1778" s="93"/>
      <c r="BT1778" s="93"/>
      <c r="BU1778" s="93"/>
      <c r="BV1778" s="93"/>
      <c r="BW1778" s="93"/>
      <c r="BX1778" s="93"/>
      <c r="BY1778" s="93"/>
    </row>
    <row r="1779" spans="1:77" s="97" customFormat="1" x14ac:dyDescent="0.2">
      <c r="A1779" s="157"/>
      <c r="X1779" s="93"/>
      <c r="Y1779" s="93"/>
      <c r="Z1779" s="93"/>
      <c r="AA1779" s="93"/>
      <c r="AB1779" s="93"/>
      <c r="AC1779" s="93"/>
      <c r="AD1779" s="93"/>
      <c r="AE1779" s="93"/>
      <c r="AF1779" s="93"/>
      <c r="AG1779" s="93"/>
      <c r="AH1779" s="93"/>
      <c r="AI1779" s="93"/>
      <c r="AJ1779" s="93"/>
      <c r="AK1779" s="93"/>
      <c r="AL1779" s="93"/>
      <c r="AM1779" s="93"/>
      <c r="AN1779" s="93"/>
      <c r="AO1779" s="93"/>
      <c r="AP1779" s="93"/>
      <c r="AQ1779" s="93"/>
      <c r="AR1779" s="93"/>
      <c r="AS1779" s="93"/>
      <c r="AT1779" s="93"/>
      <c r="AU1779" s="93"/>
      <c r="AV1779" s="93"/>
      <c r="AW1779" s="93"/>
      <c r="AX1779" s="93"/>
      <c r="AY1779" s="93"/>
      <c r="AZ1779" s="93"/>
      <c r="BA1779" s="93"/>
      <c r="BB1779" s="93"/>
      <c r="BC1779" s="93"/>
      <c r="BD1779" s="93"/>
      <c r="BE1779" s="93"/>
      <c r="BF1779" s="93"/>
      <c r="BG1779" s="93"/>
      <c r="BH1779" s="93"/>
      <c r="BI1779" s="93"/>
      <c r="BJ1779" s="93"/>
      <c r="BK1779" s="93"/>
      <c r="BL1779" s="93"/>
      <c r="BM1779" s="93"/>
      <c r="BN1779" s="93"/>
      <c r="BO1779" s="93"/>
      <c r="BP1779" s="93"/>
      <c r="BQ1779" s="93"/>
      <c r="BR1779" s="93"/>
      <c r="BS1779" s="93"/>
      <c r="BT1779" s="93"/>
      <c r="BU1779" s="93"/>
      <c r="BV1779" s="93"/>
      <c r="BW1779" s="93"/>
      <c r="BX1779" s="93"/>
      <c r="BY1779" s="93"/>
    </row>
    <row r="1780" spans="1:77" s="97" customFormat="1" x14ac:dyDescent="0.2">
      <c r="A1780" s="157"/>
      <c r="X1780" s="93"/>
      <c r="Y1780" s="93"/>
      <c r="Z1780" s="93"/>
      <c r="AA1780" s="93"/>
      <c r="AB1780" s="93"/>
      <c r="AC1780" s="93"/>
      <c r="AD1780" s="93"/>
      <c r="AE1780" s="93"/>
      <c r="AF1780" s="93"/>
      <c r="AG1780" s="93"/>
      <c r="AH1780" s="93"/>
      <c r="AI1780" s="93"/>
      <c r="AJ1780" s="93"/>
      <c r="AK1780" s="93"/>
      <c r="AL1780" s="93"/>
      <c r="AM1780" s="93"/>
      <c r="AN1780" s="93"/>
      <c r="AO1780" s="93"/>
      <c r="AP1780" s="93"/>
      <c r="AQ1780" s="93"/>
      <c r="AR1780" s="93"/>
      <c r="AS1780" s="93"/>
      <c r="AT1780" s="93"/>
      <c r="AU1780" s="93"/>
      <c r="AV1780" s="93"/>
      <c r="AW1780" s="93"/>
      <c r="AX1780" s="93"/>
      <c r="AY1780" s="93"/>
      <c r="AZ1780" s="93"/>
      <c r="BA1780" s="93"/>
      <c r="BB1780" s="93"/>
      <c r="BC1780" s="93"/>
      <c r="BD1780" s="93"/>
      <c r="BE1780" s="93"/>
      <c r="BF1780" s="93"/>
      <c r="BG1780" s="93"/>
      <c r="BH1780" s="93"/>
      <c r="BI1780" s="93"/>
      <c r="BJ1780" s="93"/>
      <c r="BK1780" s="93"/>
      <c r="BL1780" s="93"/>
      <c r="BM1780" s="93"/>
      <c r="BN1780" s="93"/>
      <c r="BO1780" s="93"/>
      <c r="BP1780" s="93"/>
      <c r="BQ1780" s="93"/>
      <c r="BR1780" s="93"/>
      <c r="BS1780" s="93"/>
      <c r="BT1780" s="93"/>
      <c r="BU1780" s="93"/>
      <c r="BV1780" s="93"/>
      <c r="BW1780" s="93"/>
      <c r="BX1780" s="93"/>
      <c r="BY1780" s="93"/>
    </row>
    <row r="1781" spans="1:77" s="97" customFormat="1" x14ac:dyDescent="0.2">
      <c r="A1781" s="157"/>
      <c r="X1781" s="93"/>
      <c r="Y1781" s="93"/>
      <c r="Z1781" s="93"/>
      <c r="AA1781" s="93"/>
      <c r="AB1781" s="93"/>
      <c r="AC1781" s="93"/>
      <c r="AD1781" s="93"/>
      <c r="AE1781" s="93"/>
      <c r="AF1781" s="93"/>
      <c r="AG1781" s="93"/>
      <c r="AH1781" s="93"/>
      <c r="AI1781" s="93"/>
      <c r="AJ1781" s="93"/>
      <c r="AK1781" s="93"/>
      <c r="AL1781" s="93"/>
      <c r="AM1781" s="93"/>
      <c r="AN1781" s="93"/>
      <c r="AO1781" s="93"/>
      <c r="AP1781" s="93"/>
      <c r="AQ1781" s="93"/>
      <c r="AR1781" s="93"/>
      <c r="AS1781" s="93"/>
      <c r="AT1781" s="93"/>
      <c r="AU1781" s="93"/>
      <c r="AV1781" s="93"/>
      <c r="AW1781" s="93"/>
      <c r="AX1781" s="93"/>
      <c r="AY1781" s="93"/>
      <c r="AZ1781" s="93"/>
      <c r="BA1781" s="93"/>
      <c r="BB1781" s="93"/>
      <c r="BC1781" s="93"/>
      <c r="BD1781" s="93"/>
      <c r="BE1781" s="93"/>
      <c r="BF1781" s="93"/>
      <c r="BG1781" s="93"/>
      <c r="BH1781" s="93"/>
      <c r="BI1781" s="93"/>
      <c r="BJ1781" s="93"/>
      <c r="BK1781" s="93"/>
      <c r="BL1781" s="93"/>
      <c r="BM1781" s="93"/>
      <c r="BN1781" s="93"/>
      <c r="BO1781" s="93"/>
      <c r="BP1781" s="93"/>
      <c r="BQ1781" s="93"/>
      <c r="BR1781" s="93"/>
      <c r="BS1781" s="93"/>
      <c r="BT1781" s="93"/>
      <c r="BU1781" s="93"/>
      <c r="BV1781" s="93"/>
      <c r="BW1781" s="93"/>
      <c r="BX1781" s="93"/>
      <c r="BY1781" s="93"/>
    </row>
    <row r="1782" spans="1:77" s="97" customFormat="1" x14ac:dyDescent="0.2">
      <c r="A1782" s="157"/>
      <c r="X1782" s="93"/>
      <c r="Y1782" s="93"/>
      <c r="Z1782" s="93"/>
      <c r="AA1782" s="93"/>
      <c r="AB1782" s="93"/>
      <c r="AC1782" s="93"/>
      <c r="AD1782" s="93"/>
      <c r="AE1782" s="93"/>
      <c r="AF1782" s="93"/>
      <c r="AG1782" s="93"/>
      <c r="AH1782" s="93"/>
      <c r="AI1782" s="93"/>
      <c r="AJ1782" s="93"/>
      <c r="AK1782" s="93"/>
      <c r="AL1782" s="93"/>
      <c r="AM1782" s="93"/>
      <c r="AN1782" s="93"/>
      <c r="AO1782" s="93"/>
      <c r="AP1782" s="93"/>
      <c r="AQ1782" s="93"/>
      <c r="AR1782" s="93"/>
      <c r="AS1782" s="93"/>
      <c r="AT1782" s="93"/>
      <c r="AU1782" s="93"/>
      <c r="AV1782" s="93"/>
      <c r="AW1782" s="93"/>
      <c r="AX1782" s="93"/>
      <c r="AY1782" s="93"/>
      <c r="AZ1782" s="93"/>
      <c r="BA1782" s="93"/>
      <c r="BB1782" s="93"/>
      <c r="BC1782" s="93"/>
      <c r="BD1782" s="93"/>
      <c r="BE1782" s="93"/>
      <c r="BF1782" s="93"/>
      <c r="BG1782" s="93"/>
      <c r="BH1782" s="93"/>
      <c r="BI1782" s="93"/>
      <c r="BJ1782" s="93"/>
      <c r="BK1782" s="93"/>
      <c r="BL1782" s="93"/>
      <c r="BM1782" s="93"/>
      <c r="BN1782" s="93"/>
      <c r="BO1782" s="93"/>
      <c r="BP1782" s="93"/>
      <c r="BQ1782" s="93"/>
      <c r="BR1782" s="93"/>
      <c r="BS1782" s="93"/>
      <c r="BT1782" s="93"/>
      <c r="BU1782" s="93"/>
      <c r="BV1782" s="93"/>
      <c r="BW1782" s="93"/>
      <c r="BX1782" s="93"/>
      <c r="BY1782" s="93"/>
    </row>
    <row r="1783" spans="1:77" s="97" customFormat="1" x14ac:dyDescent="0.2">
      <c r="A1783" s="157"/>
      <c r="X1783" s="93"/>
      <c r="Y1783" s="93"/>
      <c r="Z1783" s="93"/>
      <c r="AA1783" s="93"/>
      <c r="AB1783" s="93"/>
      <c r="AC1783" s="93"/>
      <c r="AD1783" s="93"/>
      <c r="AE1783" s="93"/>
      <c r="AF1783" s="93"/>
      <c r="AG1783" s="93"/>
      <c r="AH1783" s="93"/>
      <c r="AI1783" s="93"/>
      <c r="AJ1783" s="93"/>
      <c r="AK1783" s="93"/>
      <c r="AL1783" s="93"/>
      <c r="AM1783" s="93"/>
      <c r="AN1783" s="93"/>
      <c r="AO1783" s="93"/>
      <c r="AP1783" s="93"/>
      <c r="AQ1783" s="93"/>
      <c r="AR1783" s="93"/>
      <c r="AS1783" s="93"/>
      <c r="AT1783" s="93"/>
      <c r="AU1783" s="93"/>
      <c r="AV1783" s="93"/>
      <c r="AW1783" s="93"/>
      <c r="AX1783" s="93"/>
      <c r="AY1783" s="93"/>
      <c r="AZ1783" s="93"/>
      <c r="BA1783" s="93"/>
      <c r="BB1783" s="93"/>
      <c r="BC1783" s="93"/>
      <c r="BD1783" s="93"/>
      <c r="BE1783" s="93"/>
      <c r="BF1783" s="93"/>
      <c r="BG1783" s="93"/>
      <c r="BH1783" s="93"/>
      <c r="BI1783" s="93"/>
      <c r="BJ1783" s="93"/>
      <c r="BK1783" s="93"/>
      <c r="BL1783" s="93"/>
      <c r="BM1783" s="93"/>
      <c r="BN1783" s="93"/>
      <c r="BO1783" s="93"/>
      <c r="BP1783" s="93"/>
      <c r="BQ1783" s="93"/>
      <c r="BR1783" s="93"/>
      <c r="BS1783" s="93"/>
      <c r="BT1783" s="93"/>
      <c r="BU1783" s="93"/>
      <c r="BV1783" s="93"/>
      <c r="BW1783" s="93"/>
      <c r="BX1783" s="93"/>
      <c r="BY1783" s="93"/>
    </row>
    <row r="1784" spans="1:77" s="97" customFormat="1" x14ac:dyDescent="0.2">
      <c r="A1784" s="157"/>
      <c r="X1784" s="93"/>
      <c r="Y1784" s="93"/>
      <c r="Z1784" s="93"/>
      <c r="AA1784" s="93"/>
      <c r="AB1784" s="93"/>
      <c r="AC1784" s="93"/>
      <c r="AD1784" s="93"/>
      <c r="AE1784" s="93"/>
      <c r="AF1784" s="93"/>
      <c r="AG1784" s="93"/>
      <c r="AH1784" s="93"/>
      <c r="AI1784" s="93"/>
      <c r="AJ1784" s="93"/>
      <c r="AK1784" s="93"/>
      <c r="AL1784" s="93"/>
      <c r="AM1784" s="93"/>
      <c r="AN1784" s="93"/>
      <c r="AO1784" s="93"/>
      <c r="AP1784" s="93"/>
      <c r="AQ1784" s="93"/>
      <c r="AR1784" s="93"/>
      <c r="AS1784" s="93"/>
      <c r="AT1784" s="93"/>
      <c r="AU1784" s="93"/>
      <c r="AV1784" s="93"/>
      <c r="AW1784" s="93"/>
      <c r="AX1784" s="93"/>
      <c r="AY1784" s="93"/>
      <c r="AZ1784" s="93"/>
      <c r="BA1784" s="93"/>
      <c r="BB1784" s="93"/>
      <c r="BC1784" s="93"/>
      <c r="BD1784" s="93"/>
      <c r="BE1784" s="93"/>
      <c r="BF1784" s="93"/>
      <c r="BG1784" s="93"/>
      <c r="BH1784" s="93"/>
      <c r="BI1784" s="93"/>
      <c r="BJ1784" s="93"/>
      <c r="BK1784" s="93"/>
      <c r="BL1784" s="93"/>
      <c r="BM1784" s="93"/>
      <c r="BN1784" s="93"/>
      <c r="BO1784" s="93"/>
      <c r="BP1784" s="93"/>
      <c r="BQ1784" s="93"/>
      <c r="BR1784" s="93"/>
      <c r="BS1784" s="93"/>
      <c r="BT1784" s="93"/>
      <c r="BU1784" s="93"/>
      <c r="BV1784" s="93"/>
      <c r="BW1784" s="93"/>
      <c r="BX1784" s="93"/>
      <c r="BY1784" s="93"/>
    </row>
    <row r="1785" spans="1:77" s="97" customFormat="1" x14ac:dyDescent="0.2">
      <c r="A1785" s="157"/>
      <c r="X1785" s="93"/>
      <c r="Y1785" s="93"/>
      <c r="Z1785" s="93"/>
      <c r="AA1785" s="93"/>
      <c r="AB1785" s="93"/>
      <c r="AC1785" s="93"/>
      <c r="AD1785" s="93"/>
      <c r="AE1785" s="93"/>
      <c r="AF1785" s="93"/>
      <c r="AG1785" s="93"/>
      <c r="AH1785" s="93"/>
      <c r="AI1785" s="93"/>
      <c r="AJ1785" s="93"/>
      <c r="AK1785" s="93"/>
      <c r="AL1785" s="93"/>
      <c r="AM1785" s="93"/>
      <c r="AN1785" s="93"/>
      <c r="AO1785" s="93"/>
      <c r="AP1785" s="93"/>
      <c r="AQ1785" s="93"/>
      <c r="AR1785" s="93"/>
      <c r="AS1785" s="93"/>
      <c r="AT1785" s="93"/>
      <c r="AU1785" s="93"/>
      <c r="AV1785" s="93"/>
      <c r="AW1785" s="93"/>
      <c r="AX1785" s="93"/>
      <c r="AY1785" s="93"/>
      <c r="AZ1785" s="93"/>
      <c r="BA1785" s="93"/>
      <c r="BB1785" s="93"/>
      <c r="BC1785" s="93"/>
      <c r="BD1785" s="93"/>
      <c r="BE1785" s="93"/>
      <c r="BF1785" s="93"/>
      <c r="BG1785" s="93"/>
      <c r="BH1785" s="93"/>
      <c r="BI1785" s="93"/>
      <c r="BJ1785" s="93"/>
      <c r="BK1785" s="93"/>
      <c r="BL1785" s="93"/>
      <c r="BM1785" s="93"/>
      <c r="BN1785" s="93"/>
      <c r="BO1785" s="93"/>
      <c r="BP1785" s="93"/>
      <c r="BQ1785" s="93"/>
      <c r="BR1785" s="93"/>
      <c r="BS1785" s="93"/>
      <c r="BT1785" s="93"/>
      <c r="BU1785" s="93"/>
      <c r="BV1785" s="93"/>
      <c r="BW1785" s="93"/>
      <c r="BX1785" s="93"/>
      <c r="BY1785" s="93"/>
    </row>
    <row r="1786" spans="1:77" s="97" customFormat="1" x14ac:dyDescent="0.2">
      <c r="A1786" s="157"/>
      <c r="X1786" s="93"/>
      <c r="Y1786" s="93"/>
      <c r="Z1786" s="93"/>
      <c r="AA1786" s="93"/>
      <c r="AB1786" s="93"/>
      <c r="AC1786" s="93"/>
      <c r="AD1786" s="93"/>
      <c r="AE1786" s="93"/>
      <c r="AF1786" s="93"/>
      <c r="AG1786" s="93"/>
      <c r="AH1786" s="93"/>
      <c r="AI1786" s="93"/>
      <c r="AJ1786" s="93"/>
      <c r="AK1786" s="93"/>
      <c r="AL1786" s="93"/>
      <c r="AM1786" s="93"/>
      <c r="AN1786" s="93"/>
      <c r="AO1786" s="93"/>
      <c r="AP1786" s="93"/>
      <c r="AQ1786" s="93"/>
      <c r="AR1786" s="93"/>
      <c r="AS1786" s="93"/>
      <c r="AT1786" s="93"/>
      <c r="AU1786" s="93"/>
      <c r="AV1786" s="93"/>
      <c r="AW1786" s="93"/>
      <c r="AX1786" s="93"/>
      <c r="AY1786" s="93"/>
      <c r="AZ1786" s="93"/>
      <c r="BA1786" s="93"/>
      <c r="BB1786" s="93"/>
      <c r="BC1786" s="93"/>
      <c r="BD1786" s="93"/>
      <c r="BE1786" s="93"/>
      <c r="BF1786" s="93"/>
      <c r="BG1786" s="93"/>
      <c r="BH1786" s="93"/>
      <c r="BI1786" s="93"/>
      <c r="BJ1786" s="93"/>
      <c r="BK1786" s="93"/>
      <c r="BL1786" s="93"/>
      <c r="BM1786" s="93"/>
      <c r="BN1786" s="93"/>
      <c r="BO1786" s="93"/>
      <c r="BP1786" s="93"/>
      <c r="BQ1786" s="93"/>
      <c r="BR1786" s="93"/>
      <c r="BS1786" s="93"/>
      <c r="BT1786" s="93"/>
      <c r="BU1786" s="93"/>
      <c r="BV1786" s="93"/>
      <c r="BW1786" s="93"/>
      <c r="BX1786" s="93"/>
      <c r="BY1786" s="93"/>
    </row>
    <row r="1787" spans="1:77" s="97" customFormat="1" x14ac:dyDescent="0.2">
      <c r="A1787" s="157"/>
      <c r="X1787" s="93"/>
      <c r="Y1787" s="93"/>
      <c r="Z1787" s="93"/>
      <c r="AA1787" s="93"/>
      <c r="AB1787" s="93"/>
      <c r="AC1787" s="93"/>
      <c r="AD1787" s="93"/>
      <c r="AE1787" s="93"/>
      <c r="AF1787" s="93"/>
      <c r="AG1787" s="93"/>
      <c r="AH1787" s="93"/>
      <c r="AI1787" s="93"/>
      <c r="AJ1787" s="93"/>
      <c r="AK1787" s="93"/>
      <c r="AL1787" s="93"/>
      <c r="AM1787" s="93"/>
      <c r="AN1787" s="93"/>
      <c r="AO1787" s="93"/>
      <c r="AP1787" s="93"/>
      <c r="AQ1787" s="93"/>
      <c r="AR1787" s="93"/>
      <c r="AS1787" s="93"/>
      <c r="AT1787" s="93"/>
      <c r="AU1787" s="93"/>
      <c r="AV1787" s="93"/>
      <c r="AW1787" s="93"/>
      <c r="AX1787" s="93"/>
      <c r="AY1787" s="93"/>
      <c r="AZ1787" s="93"/>
      <c r="BA1787" s="93"/>
      <c r="BB1787" s="93"/>
      <c r="BC1787" s="93"/>
      <c r="BD1787" s="93"/>
      <c r="BE1787" s="93"/>
      <c r="BF1787" s="93"/>
      <c r="BG1787" s="93"/>
      <c r="BH1787" s="93"/>
      <c r="BI1787" s="93"/>
      <c r="BJ1787" s="93"/>
      <c r="BK1787" s="93"/>
      <c r="BL1787" s="93"/>
      <c r="BM1787" s="93"/>
      <c r="BN1787" s="93"/>
      <c r="BO1787" s="93"/>
      <c r="BP1787" s="93"/>
      <c r="BQ1787" s="93"/>
      <c r="BR1787" s="93"/>
      <c r="BS1787" s="93"/>
      <c r="BT1787" s="93"/>
      <c r="BU1787" s="93"/>
      <c r="BV1787" s="93"/>
      <c r="BW1787" s="93"/>
      <c r="BX1787" s="93"/>
      <c r="BY1787" s="93"/>
    </row>
    <row r="1788" spans="1:77" s="97" customFormat="1" x14ac:dyDescent="0.2">
      <c r="A1788" s="157"/>
      <c r="X1788" s="93"/>
      <c r="Y1788" s="93"/>
      <c r="Z1788" s="93"/>
      <c r="AA1788" s="93"/>
      <c r="AB1788" s="93"/>
      <c r="AC1788" s="93"/>
      <c r="AD1788" s="93"/>
      <c r="AE1788" s="93"/>
      <c r="AF1788" s="93"/>
      <c r="AG1788" s="93"/>
      <c r="AH1788" s="93"/>
      <c r="AI1788" s="93"/>
      <c r="AJ1788" s="93"/>
      <c r="AK1788" s="93"/>
      <c r="AL1788" s="93"/>
      <c r="AM1788" s="93"/>
      <c r="AN1788" s="93"/>
      <c r="AO1788" s="93"/>
      <c r="AP1788" s="93"/>
      <c r="AQ1788" s="93"/>
      <c r="AR1788" s="93"/>
      <c r="AS1788" s="93"/>
      <c r="AT1788" s="93"/>
      <c r="AU1788" s="93"/>
      <c r="AV1788" s="93"/>
      <c r="AW1788" s="93"/>
      <c r="AX1788" s="93"/>
      <c r="AY1788" s="93"/>
      <c r="AZ1788" s="93"/>
      <c r="BA1788" s="93"/>
      <c r="BB1788" s="93"/>
      <c r="BC1788" s="93"/>
      <c r="BD1788" s="93"/>
      <c r="BE1788" s="93"/>
      <c r="BF1788" s="93"/>
      <c r="BG1788" s="93"/>
      <c r="BH1788" s="93"/>
      <c r="BI1788" s="93"/>
      <c r="BJ1788" s="93"/>
      <c r="BK1788" s="93"/>
      <c r="BL1788" s="93"/>
      <c r="BM1788" s="93"/>
      <c r="BN1788" s="93"/>
      <c r="BO1788" s="93"/>
      <c r="BP1788" s="93"/>
      <c r="BQ1788" s="93"/>
      <c r="BR1788" s="93"/>
      <c r="BS1788" s="93"/>
      <c r="BT1788" s="93"/>
      <c r="BU1788" s="93"/>
      <c r="BV1788" s="93"/>
      <c r="BW1788" s="93"/>
      <c r="BX1788" s="93"/>
      <c r="BY1788" s="93"/>
    </row>
    <row r="1789" spans="1:77" s="97" customFormat="1" x14ac:dyDescent="0.2">
      <c r="A1789" s="157"/>
      <c r="X1789" s="93"/>
      <c r="Y1789" s="93"/>
      <c r="Z1789" s="93"/>
      <c r="AA1789" s="93"/>
      <c r="AB1789" s="93"/>
      <c r="AC1789" s="93"/>
      <c r="AD1789" s="93"/>
      <c r="AE1789" s="93"/>
      <c r="AF1789" s="93"/>
      <c r="AG1789" s="93"/>
      <c r="AH1789" s="93"/>
      <c r="AI1789" s="93"/>
      <c r="AJ1789" s="93"/>
      <c r="AK1789" s="93"/>
      <c r="AL1789" s="93"/>
      <c r="AM1789" s="93"/>
      <c r="AN1789" s="93"/>
      <c r="AO1789" s="93"/>
      <c r="AP1789" s="93"/>
      <c r="AQ1789" s="93"/>
      <c r="AR1789" s="93"/>
      <c r="AS1789" s="93"/>
      <c r="AT1789" s="93"/>
      <c r="AU1789" s="93"/>
      <c r="AV1789" s="93"/>
      <c r="AW1789" s="93"/>
      <c r="AX1789" s="93"/>
      <c r="AY1789" s="93"/>
      <c r="AZ1789" s="93"/>
      <c r="BA1789" s="93"/>
      <c r="BB1789" s="93"/>
      <c r="BC1789" s="93"/>
      <c r="BD1789" s="93"/>
      <c r="BE1789" s="93"/>
      <c r="BF1789" s="93"/>
      <c r="BG1789" s="93"/>
      <c r="BH1789" s="93"/>
      <c r="BI1789" s="93"/>
      <c r="BJ1789" s="93"/>
      <c r="BK1789" s="93"/>
      <c r="BL1789" s="93"/>
      <c r="BM1789" s="93"/>
      <c r="BN1789" s="93"/>
      <c r="BO1789" s="93"/>
      <c r="BP1789" s="93"/>
      <c r="BQ1789" s="93"/>
      <c r="BR1789" s="93"/>
      <c r="BS1789" s="93"/>
      <c r="BT1789" s="93"/>
      <c r="BU1789" s="93"/>
      <c r="BV1789" s="93"/>
      <c r="BW1789" s="93"/>
      <c r="BX1789" s="93"/>
      <c r="BY1789" s="93"/>
    </row>
    <row r="1790" spans="1:77" s="97" customFormat="1" x14ac:dyDescent="0.2">
      <c r="A1790" s="157"/>
      <c r="X1790" s="93"/>
      <c r="Y1790" s="93"/>
      <c r="Z1790" s="93"/>
      <c r="AA1790" s="93"/>
      <c r="AB1790" s="93"/>
      <c r="AC1790" s="93"/>
      <c r="AD1790" s="93"/>
      <c r="AE1790" s="93"/>
      <c r="AF1790" s="93"/>
      <c r="AG1790" s="93"/>
      <c r="AH1790" s="93"/>
      <c r="AI1790" s="93"/>
      <c r="AJ1790" s="93"/>
      <c r="AK1790" s="93"/>
      <c r="AL1790" s="93"/>
      <c r="AM1790" s="93"/>
      <c r="AN1790" s="93"/>
      <c r="AO1790" s="93"/>
      <c r="AP1790" s="93"/>
      <c r="AQ1790" s="93"/>
      <c r="AR1790" s="93"/>
      <c r="AS1790" s="93"/>
      <c r="AT1790" s="93"/>
      <c r="AU1790" s="93"/>
      <c r="AV1790" s="93"/>
      <c r="AW1790" s="93"/>
      <c r="AX1790" s="93"/>
      <c r="AY1790" s="93"/>
      <c r="AZ1790" s="93"/>
      <c r="BA1790" s="93"/>
      <c r="BB1790" s="93"/>
      <c r="BC1790" s="93"/>
      <c r="BD1790" s="93"/>
      <c r="BE1790" s="93"/>
      <c r="BF1790" s="93"/>
      <c r="BG1790" s="93"/>
      <c r="BH1790" s="93"/>
      <c r="BI1790" s="93"/>
      <c r="BJ1790" s="93"/>
      <c r="BK1790" s="93"/>
      <c r="BL1790" s="93"/>
      <c r="BM1790" s="93"/>
      <c r="BN1790" s="93"/>
      <c r="BO1790" s="93"/>
      <c r="BP1790" s="93"/>
      <c r="BQ1790" s="93"/>
      <c r="BR1790" s="93"/>
      <c r="BS1790" s="93"/>
      <c r="BT1790" s="93"/>
      <c r="BU1790" s="93"/>
      <c r="BV1790" s="93"/>
      <c r="BW1790" s="93"/>
      <c r="BX1790" s="93"/>
      <c r="BY1790" s="93"/>
    </row>
    <row r="1791" spans="1:77" s="97" customFormat="1" x14ac:dyDescent="0.2">
      <c r="A1791" s="157"/>
      <c r="X1791" s="93"/>
      <c r="Y1791" s="93"/>
      <c r="Z1791" s="93"/>
      <c r="AA1791" s="93"/>
      <c r="AB1791" s="93"/>
      <c r="AC1791" s="93"/>
      <c r="AD1791" s="93"/>
      <c r="AE1791" s="93"/>
      <c r="AF1791" s="93"/>
      <c r="AG1791" s="93"/>
      <c r="AH1791" s="93"/>
      <c r="AI1791" s="93"/>
      <c r="AJ1791" s="93"/>
      <c r="AK1791" s="93"/>
      <c r="AL1791" s="93"/>
      <c r="AM1791" s="93"/>
      <c r="AN1791" s="93"/>
      <c r="AO1791" s="93"/>
      <c r="AP1791" s="93"/>
      <c r="AQ1791" s="93"/>
      <c r="AR1791" s="93"/>
      <c r="AS1791" s="93"/>
      <c r="AT1791" s="93"/>
      <c r="AU1791" s="93"/>
      <c r="AV1791" s="93"/>
      <c r="AW1791" s="93"/>
      <c r="AX1791" s="93"/>
      <c r="AY1791" s="93"/>
      <c r="AZ1791" s="93"/>
      <c r="BA1791" s="93"/>
      <c r="BB1791" s="93"/>
      <c r="BC1791" s="93"/>
      <c r="BD1791" s="93"/>
      <c r="BE1791" s="93"/>
      <c r="BF1791" s="93"/>
      <c r="BG1791" s="93"/>
      <c r="BH1791" s="93"/>
      <c r="BI1791" s="93"/>
      <c r="BJ1791" s="93"/>
      <c r="BK1791" s="93"/>
      <c r="BL1791" s="93"/>
      <c r="BM1791" s="93"/>
      <c r="BN1791" s="93"/>
      <c r="BO1791" s="93"/>
      <c r="BP1791" s="93"/>
      <c r="BQ1791" s="93"/>
      <c r="BR1791" s="93"/>
      <c r="BS1791" s="93"/>
      <c r="BT1791" s="93"/>
      <c r="BU1791" s="93"/>
      <c r="BV1791" s="93"/>
      <c r="BW1791" s="93"/>
      <c r="BX1791" s="93"/>
      <c r="BY1791" s="93"/>
    </row>
    <row r="1792" spans="1:77" s="97" customFormat="1" x14ac:dyDescent="0.2">
      <c r="A1792" s="157"/>
      <c r="X1792" s="93"/>
      <c r="Y1792" s="93"/>
      <c r="Z1792" s="93"/>
      <c r="AA1792" s="93"/>
      <c r="AB1792" s="93"/>
      <c r="AC1792" s="93"/>
      <c r="AD1792" s="93"/>
      <c r="AE1792" s="93"/>
      <c r="AF1792" s="93"/>
      <c r="AG1792" s="93"/>
      <c r="AH1792" s="93"/>
      <c r="AI1792" s="93"/>
      <c r="AJ1792" s="93"/>
      <c r="AK1792" s="93"/>
      <c r="AL1792" s="93"/>
      <c r="AM1792" s="93"/>
      <c r="AN1792" s="93"/>
      <c r="AO1792" s="93"/>
      <c r="AP1792" s="93"/>
      <c r="AQ1792" s="93"/>
      <c r="AR1792" s="93"/>
      <c r="AS1792" s="93"/>
      <c r="AT1792" s="93"/>
      <c r="AU1792" s="93"/>
      <c r="AV1792" s="93"/>
      <c r="AW1792" s="93"/>
      <c r="AX1792" s="93"/>
      <c r="AY1792" s="93"/>
      <c r="AZ1792" s="93"/>
      <c r="BA1792" s="93"/>
      <c r="BB1792" s="93"/>
      <c r="BC1792" s="93"/>
      <c r="BD1792" s="93"/>
      <c r="BE1792" s="93"/>
      <c r="BF1792" s="93"/>
      <c r="BG1792" s="93"/>
      <c r="BH1792" s="93"/>
      <c r="BI1792" s="93"/>
      <c r="BJ1792" s="93"/>
      <c r="BK1792" s="93"/>
      <c r="BL1792" s="93"/>
      <c r="BM1792" s="93"/>
      <c r="BN1792" s="93"/>
      <c r="BO1792" s="93"/>
      <c r="BP1792" s="93"/>
      <c r="BQ1792" s="93"/>
      <c r="BR1792" s="93"/>
      <c r="BS1792" s="93"/>
      <c r="BT1792" s="93"/>
      <c r="BU1792" s="93"/>
      <c r="BV1792" s="93"/>
      <c r="BW1792" s="93"/>
      <c r="BX1792" s="93"/>
      <c r="BY1792" s="93"/>
    </row>
    <row r="1793" spans="1:77" s="97" customFormat="1" x14ac:dyDescent="0.2">
      <c r="A1793" s="157"/>
      <c r="X1793" s="93"/>
      <c r="Y1793" s="93"/>
      <c r="Z1793" s="93"/>
      <c r="AA1793" s="93"/>
      <c r="AB1793" s="93"/>
      <c r="AC1793" s="93"/>
      <c r="AD1793" s="93"/>
      <c r="AE1793" s="93"/>
      <c r="AF1793" s="93"/>
      <c r="AG1793" s="93"/>
      <c r="AH1793" s="93"/>
      <c r="AI1793" s="93"/>
      <c r="AJ1793" s="93"/>
      <c r="AK1793" s="93"/>
      <c r="AL1793" s="93"/>
      <c r="AM1793" s="93"/>
      <c r="AN1793" s="93"/>
      <c r="AO1793" s="93"/>
      <c r="AP1793" s="93"/>
      <c r="AQ1793" s="93"/>
      <c r="AR1793" s="93"/>
      <c r="AS1793" s="93"/>
      <c r="AT1793" s="93"/>
      <c r="AU1793" s="93"/>
      <c r="AV1793" s="93"/>
      <c r="AW1793" s="93"/>
      <c r="AX1793" s="93"/>
      <c r="AY1793" s="93"/>
      <c r="AZ1793" s="93"/>
      <c r="BA1793" s="93"/>
      <c r="BB1793" s="93"/>
      <c r="BC1793" s="93"/>
      <c r="BD1793" s="93"/>
      <c r="BE1793" s="93"/>
      <c r="BF1793" s="93"/>
      <c r="BG1793" s="93"/>
      <c r="BH1793" s="93"/>
      <c r="BI1793" s="93"/>
      <c r="BJ1793" s="93"/>
      <c r="BK1793" s="93"/>
      <c r="BL1793" s="93"/>
      <c r="BM1793" s="93"/>
      <c r="BN1793" s="93"/>
      <c r="BO1793" s="93"/>
      <c r="BP1793" s="93"/>
      <c r="BQ1793" s="93"/>
      <c r="BR1793" s="93"/>
      <c r="BS1793" s="93"/>
      <c r="BT1793" s="93"/>
      <c r="BU1793" s="93"/>
      <c r="BV1793" s="93"/>
      <c r="BW1793" s="93"/>
      <c r="BX1793" s="93"/>
      <c r="BY1793" s="93"/>
    </row>
    <row r="1794" spans="1:77" s="97" customFormat="1" x14ac:dyDescent="0.2">
      <c r="A1794" s="157"/>
      <c r="X1794" s="93"/>
      <c r="Y1794" s="93"/>
      <c r="Z1794" s="93"/>
      <c r="AA1794" s="93"/>
      <c r="AB1794" s="93"/>
      <c r="AC1794" s="93"/>
      <c r="AD1794" s="93"/>
      <c r="AE1794" s="93"/>
      <c r="AF1794" s="93"/>
      <c r="AG1794" s="93"/>
      <c r="AH1794" s="93"/>
      <c r="AI1794" s="93"/>
      <c r="AJ1794" s="93"/>
      <c r="AK1794" s="93"/>
      <c r="AL1794" s="93"/>
      <c r="AM1794" s="93"/>
      <c r="AN1794" s="93"/>
      <c r="AO1794" s="93"/>
      <c r="AP1794" s="93"/>
      <c r="AQ1794" s="93"/>
      <c r="AR1794" s="93"/>
      <c r="AS1794" s="93"/>
      <c r="AT1794" s="93"/>
      <c r="AU1794" s="93"/>
      <c r="AV1794" s="93"/>
      <c r="AW1794" s="93"/>
      <c r="AX1794" s="93"/>
      <c r="AY1794" s="93"/>
      <c r="AZ1794" s="93"/>
      <c r="BA1794" s="93"/>
      <c r="BB1794" s="93"/>
      <c r="BC1794" s="93"/>
      <c r="BD1794" s="93"/>
      <c r="BE1794" s="93"/>
      <c r="BF1794" s="93"/>
      <c r="BG1794" s="93"/>
      <c r="BH1794" s="93"/>
      <c r="BI1794" s="93"/>
      <c r="BJ1794" s="93"/>
      <c r="BK1794" s="93"/>
      <c r="BL1794" s="93"/>
      <c r="BM1794" s="93"/>
      <c r="BN1794" s="93"/>
      <c r="BO1794" s="93"/>
      <c r="BP1794" s="93"/>
      <c r="BQ1794" s="93"/>
      <c r="BR1794" s="93"/>
      <c r="BS1794" s="93"/>
      <c r="BT1794" s="93"/>
      <c r="BU1794" s="93"/>
      <c r="BV1794" s="93"/>
      <c r="BW1794" s="93"/>
      <c r="BX1794" s="93"/>
      <c r="BY1794" s="93"/>
    </row>
    <row r="1795" spans="1:77" s="97" customFormat="1" x14ac:dyDescent="0.2">
      <c r="A1795" s="157"/>
      <c r="X1795" s="93"/>
      <c r="Y1795" s="93"/>
      <c r="Z1795" s="93"/>
      <c r="AA1795" s="93"/>
      <c r="AB1795" s="93"/>
      <c r="AC1795" s="93"/>
      <c r="AD1795" s="93"/>
      <c r="AE1795" s="93"/>
      <c r="AF1795" s="93"/>
      <c r="AG1795" s="93"/>
      <c r="AH1795" s="93"/>
      <c r="AI1795" s="93"/>
      <c r="AJ1795" s="93"/>
      <c r="AK1795" s="93"/>
      <c r="AL1795" s="93"/>
      <c r="AM1795" s="93"/>
      <c r="AN1795" s="93"/>
      <c r="AO1795" s="93"/>
      <c r="AP1795" s="93"/>
      <c r="AQ1795" s="93"/>
      <c r="AR1795" s="93"/>
      <c r="AS1795" s="93"/>
      <c r="AT1795" s="93"/>
      <c r="AU1795" s="93"/>
      <c r="AV1795" s="93"/>
      <c r="AW1795" s="93"/>
      <c r="AX1795" s="93"/>
      <c r="AY1795" s="93"/>
      <c r="AZ1795" s="93"/>
      <c r="BA1795" s="93"/>
      <c r="BB1795" s="93"/>
      <c r="BC1795" s="93"/>
      <c r="BD1795" s="93"/>
      <c r="BE1795" s="93"/>
      <c r="BF1795" s="93"/>
      <c r="BG1795" s="93"/>
      <c r="BH1795" s="93"/>
      <c r="BI1795" s="93"/>
      <c r="BJ1795" s="93"/>
      <c r="BK1795" s="93"/>
      <c r="BL1795" s="93"/>
      <c r="BM1795" s="93"/>
      <c r="BN1795" s="93"/>
      <c r="BO1795" s="93"/>
      <c r="BP1795" s="93"/>
      <c r="BQ1795" s="93"/>
      <c r="BR1795" s="93"/>
      <c r="BS1795" s="93"/>
      <c r="BT1795" s="93"/>
      <c r="BU1795" s="93"/>
      <c r="BV1795" s="93"/>
      <c r="BW1795" s="93"/>
      <c r="BX1795" s="93"/>
      <c r="BY1795" s="93"/>
    </row>
    <row r="1796" spans="1:77" s="97" customFormat="1" x14ac:dyDescent="0.2">
      <c r="A1796" s="157"/>
      <c r="X1796" s="93"/>
      <c r="Y1796" s="93"/>
      <c r="Z1796" s="93"/>
      <c r="AA1796" s="93"/>
      <c r="AB1796" s="93"/>
      <c r="AC1796" s="93"/>
      <c r="AD1796" s="93"/>
      <c r="AE1796" s="93"/>
      <c r="AF1796" s="93"/>
      <c r="AG1796" s="93"/>
      <c r="AH1796" s="93"/>
      <c r="AI1796" s="93"/>
      <c r="AJ1796" s="93"/>
      <c r="AK1796" s="93"/>
      <c r="AL1796" s="93"/>
      <c r="AM1796" s="93"/>
      <c r="AN1796" s="93"/>
      <c r="AO1796" s="93"/>
      <c r="AP1796" s="93"/>
      <c r="AQ1796" s="93"/>
      <c r="AR1796" s="93"/>
      <c r="AS1796" s="93"/>
      <c r="AT1796" s="93"/>
      <c r="AU1796" s="93"/>
      <c r="AV1796" s="93"/>
      <c r="AW1796" s="93"/>
      <c r="AX1796" s="93"/>
      <c r="AY1796" s="93"/>
      <c r="AZ1796" s="93"/>
      <c r="BA1796" s="93"/>
      <c r="BB1796" s="93"/>
      <c r="BC1796" s="93"/>
      <c r="BD1796" s="93"/>
      <c r="BE1796" s="93"/>
      <c r="BF1796" s="93"/>
      <c r="BG1796" s="93"/>
      <c r="BH1796" s="93"/>
      <c r="BI1796" s="93"/>
      <c r="BJ1796" s="93"/>
      <c r="BK1796" s="93"/>
      <c r="BL1796" s="93"/>
      <c r="BM1796" s="93"/>
      <c r="BN1796" s="93"/>
      <c r="BO1796" s="93"/>
      <c r="BP1796" s="93"/>
      <c r="BQ1796" s="93"/>
      <c r="BR1796" s="93"/>
      <c r="BS1796" s="93"/>
      <c r="BT1796" s="93"/>
      <c r="BU1796" s="93"/>
      <c r="BV1796" s="93"/>
      <c r="BW1796" s="93"/>
      <c r="BX1796" s="93"/>
      <c r="BY1796" s="93"/>
    </row>
    <row r="1797" spans="1:77" s="97" customFormat="1" x14ac:dyDescent="0.2">
      <c r="A1797" s="157"/>
      <c r="X1797" s="93"/>
      <c r="Y1797" s="93"/>
      <c r="Z1797" s="93"/>
      <c r="AA1797" s="93"/>
      <c r="AB1797" s="93"/>
      <c r="AC1797" s="93"/>
      <c r="AD1797" s="93"/>
      <c r="AE1797" s="93"/>
      <c r="AF1797" s="93"/>
      <c r="AG1797" s="93"/>
      <c r="AH1797" s="93"/>
      <c r="AI1797" s="93"/>
      <c r="AJ1797" s="93"/>
      <c r="AK1797" s="93"/>
      <c r="AL1797" s="93"/>
      <c r="AM1797" s="93"/>
      <c r="AN1797" s="93"/>
      <c r="AO1797" s="93"/>
      <c r="AP1797" s="93"/>
      <c r="AQ1797" s="93"/>
      <c r="AR1797" s="93"/>
      <c r="AS1797" s="93"/>
      <c r="AT1797" s="93"/>
      <c r="AU1797" s="93"/>
      <c r="AV1797" s="93"/>
      <c r="AW1797" s="93"/>
      <c r="AX1797" s="93"/>
      <c r="AY1797" s="93"/>
      <c r="AZ1797" s="93"/>
      <c r="BA1797" s="93"/>
      <c r="BB1797" s="93"/>
      <c r="BC1797" s="93"/>
      <c r="BD1797" s="93"/>
      <c r="BE1797" s="93"/>
      <c r="BF1797" s="93"/>
      <c r="BG1797" s="93"/>
      <c r="BH1797" s="93"/>
      <c r="BI1797" s="93"/>
      <c r="BJ1797" s="93"/>
      <c r="BK1797" s="93"/>
      <c r="BL1797" s="93"/>
      <c r="BM1797" s="93"/>
      <c r="BN1797" s="93"/>
      <c r="BO1797" s="93"/>
      <c r="BP1797" s="93"/>
      <c r="BQ1797" s="93"/>
      <c r="BR1797" s="93"/>
      <c r="BS1797" s="93"/>
      <c r="BT1797" s="93"/>
      <c r="BU1797" s="93"/>
      <c r="BV1797" s="93"/>
      <c r="BW1797" s="93"/>
      <c r="BX1797" s="93"/>
      <c r="BY1797" s="93"/>
    </row>
    <row r="1798" spans="1:77" s="97" customFormat="1" x14ac:dyDescent="0.2">
      <c r="A1798" s="157"/>
      <c r="X1798" s="93"/>
      <c r="Y1798" s="93"/>
      <c r="Z1798" s="93"/>
      <c r="AA1798" s="93"/>
      <c r="AB1798" s="93"/>
      <c r="AC1798" s="93"/>
      <c r="AD1798" s="93"/>
      <c r="AE1798" s="93"/>
      <c r="AF1798" s="93"/>
      <c r="AG1798" s="93"/>
      <c r="AH1798" s="93"/>
      <c r="AI1798" s="93"/>
      <c r="AJ1798" s="93"/>
      <c r="AK1798" s="93"/>
      <c r="AL1798" s="93"/>
      <c r="AM1798" s="93"/>
      <c r="AN1798" s="93"/>
      <c r="AO1798" s="93"/>
      <c r="AP1798" s="93"/>
      <c r="AQ1798" s="93"/>
      <c r="AR1798" s="93"/>
      <c r="AS1798" s="93"/>
      <c r="AT1798" s="93"/>
      <c r="AU1798" s="93"/>
      <c r="AV1798" s="93"/>
      <c r="AW1798" s="93"/>
      <c r="AX1798" s="93"/>
      <c r="AY1798" s="93"/>
      <c r="AZ1798" s="93"/>
      <c r="BA1798" s="93"/>
      <c r="BB1798" s="93"/>
      <c r="BC1798" s="93"/>
      <c r="BD1798" s="93"/>
      <c r="BE1798" s="93"/>
      <c r="BF1798" s="93"/>
      <c r="BG1798" s="93"/>
      <c r="BH1798" s="93"/>
      <c r="BI1798" s="93"/>
      <c r="BJ1798" s="93"/>
      <c r="BK1798" s="93"/>
      <c r="BL1798" s="93"/>
      <c r="BM1798" s="93"/>
      <c r="BN1798" s="93"/>
      <c r="BO1798" s="93"/>
      <c r="BP1798" s="93"/>
      <c r="BQ1798" s="93"/>
      <c r="BR1798" s="93"/>
      <c r="BS1798" s="93"/>
      <c r="BT1798" s="93"/>
      <c r="BU1798" s="93"/>
      <c r="BV1798" s="93"/>
      <c r="BW1798" s="93"/>
      <c r="BX1798" s="93"/>
      <c r="BY1798" s="93"/>
    </row>
    <row r="1799" spans="1:77" s="97" customFormat="1" x14ac:dyDescent="0.2">
      <c r="A1799" s="157"/>
      <c r="X1799" s="93"/>
      <c r="Y1799" s="93"/>
      <c r="Z1799" s="93"/>
      <c r="AA1799" s="93"/>
      <c r="AB1799" s="93"/>
      <c r="AC1799" s="93"/>
      <c r="AD1799" s="93"/>
      <c r="AE1799" s="93"/>
      <c r="AF1799" s="93"/>
      <c r="AG1799" s="93"/>
      <c r="AH1799" s="93"/>
      <c r="AI1799" s="93"/>
      <c r="AJ1799" s="93"/>
      <c r="AK1799" s="93"/>
      <c r="AL1799" s="93"/>
      <c r="AM1799" s="93"/>
      <c r="AN1799" s="93"/>
      <c r="AO1799" s="93"/>
      <c r="AP1799" s="93"/>
      <c r="AQ1799" s="93"/>
      <c r="AR1799" s="93"/>
      <c r="AS1799" s="93"/>
      <c r="AT1799" s="93"/>
      <c r="AU1799" s="93"/>
      <c r="AV1799" s="93"/>
      <c r="AW1799" s="93"/>
      <c r="AX1799" s="93"/>
      <c r="AY1799" s="93"/>
      <c r="AZ1799" s="93"/>
      <c r="BA1799" s="93"/>
      <c r="BB1799" s="93"/>
      <c r="BC1799" s="93"/>
      <c r="BD1799" s="93"/>
      <c r="BE1799" s="93"/>
      <c r="BF1799" s="93"/>
      <c r="BG1799" s="93"/>
      <c r="BH1799" s="93"/>
      <c r="BI1799" s="93"/>
      <c r="BJ1799" s="93"/>
      <c r="BK1799" s="93"/>
      <c r="BL1799" s="93"/>
      <c r="BM1799" s="93"/>
      <c r="BN1799" s="93"/>
      <c r="BO1799" s="93"/>
      <c r="BP1799" s="93"/>
      <c r="BQ1799" s="93"/>
      <c r="BR1799" s="93"/>
      <c r="BS1799" s="93"/>
      <c r="BT1799" s="93"/>
      <c r="BU1799" s="93"/>
      <c r="BV1799" s="93"/>
      <c r="BW1799" s="93"/>
      <c r="BX1799" s="93"/>
      <c r="BY1799" s="93"/>
    </row>
    <row r="1800" spans="1:77" s="97" customFormat="1" x14ac:dyDescent="0.2">
      <c r="A1800" s="157"/>
      <c r="X1800" s="93"/>
      <c r="Y1800" s="93"/>
      <c r="Z1800" s="93"/>
      <c r="AA1800" s="93"/>
      <c r="AB1800" s="93"/>
      <c r="AC1800" s="93"/>
      <c r="AD1800" s="93"/>
      <c r="AE1800" s="93"/>
      <c r="AF1800" s="93"/>
      <c r="AG1800" s="93"/>
      <c r="AH1800" s="93"/>
      <c r="AI1800" s="93"/>
      <c r="AJ1800" s="93"/>
      <c r="AK1800" s="93"/>
      <c r="AL1800" s="93"/>
      <c r="AM1800" s="93"/>
      <c r="AN1800" s="93"/>
      <c r="AO1800" s="93"/>
      <c r="AP1800" s="93"/>
      <c r="AQ1800" s="93"/>
      <c r="AR1800" s="93"/>
      <c r="AS1800" s="93"/>
      <c r="AT1800" s="93"/>
      <c r="AU1800" s="93"/>
      <c r="AV1800" s="93"/>
      <c r="AW1800" s="93"/>
      <c r="AX1800" s="93"/>
      <c r="AY1800" s="93"/>
      <c r="AZ1800" s="93"/>
      <c r="BA1800" s="93"/>
      <c r="BB1800" s="93"/>
      <c r="BC1800" s="93"/>
      <c r="BD1800" s="93"/>
      <c r="BE1800" s="93"/>
      <c r="BF1800" s="93"/>
      <c r="BG1800" s="93"/>
      <c r="BH1800" s="93"/>
      <c r="BI1800" s="93"/>
      <c r="BJ1800" s="93"/>
      <c r="BK1800" s="93"/>
      <c r="BL1800" s="93"/>
      <c r="BM1800" s="93"/>
      <c r="BN1800" s="93"/>
      <c r="BO1800" s="93"/>
      <c r="BP1800" s="93"/>
      <c r="BQ1800" s="93"/>
      <c r="BR1800" s="93"/>
      <c r="BS1800" s="93"/>
      <c r="BT1800" s="93"/>
      <c r="BU1800" s="93"/>
      <c r="BV1800" s="93"/>
      <c r="BW1800" s="93"/>
      <c r="BX1800" s="93"/>
      <c r="BY1800" s="93"/>
    </row>
    <row r="1801" spans="1:77" s="97" customFormat="1" x14ac:dyDescent="0.2">
      <c r="A1801" s="157"/>
      <c r="X1801" s="93"/>
      <c r="Y1801" s="93"/>
      <c r="Z1801" s="93"/>
      <c r="AA1801" s="93"/>
      <c r="AB1801" s="93"/>
      <c r="AC1801" s="93"/>
      <c r="AD1801" s="93"/>
      <c r="AE1801" s="93"/>
      <c r="AF1801" s="93"/>
      <c r="AG1801" s="93"/>
      <c r="AH1801" s="93"/>
      <c r="AI1801" s="93"/>
      <c r="AJ1801" s="93"/>
      <c r="AK1801" s="93"/>
      <c r="AL1801" s="93"/>
      <c r="AM1801" s="93"/>
      <c r="AN1801" s="93"/>
      <c r="AO1801" s="93"/>
      <c r="AP1801" s="93"/>
      <c r="AQ1801" s="93"/>
      <c r="AR1801" s="93"/>
      <c r="AS1801" s="93"/>
      <c r="AT1801" s="93"/>
      <c r="AU1801" s="93"/>
      <c r="AV1801" s="93"/>
      <c r="AW1801" s="93"/>
      <c r="AX1801" s="93"/>
      <c r="AY1801" s="93"/>
      <c r="AZ1801" s="93"/>
      <c r="BA1801" s="93"/>
      <c r="BB1801" s="93"/>
      <c r="BC1801" s="93"/>
      <c r="BD1801" s="93"/>
      <c r="BE1801" s="93"/>
      <c r="BF1801" s="93"/>
      <c r="BG1801" s="93"/>
      <c r="BH1801" s="93"/>
      <c r="BI1801" s="93"/>
      <c r="BJ1801" s="93"/>
      <c r="BK1801" s="93"/>
      <c r="BL1801" s="93"/>
      <c r="BM1801" s="93"/>
      <c r="BN1801" s="93"/>
      <c r="BO1801" s="93"/>
      <c r="BP1801" s="93"/>
      <c r="BQ1801" s="93"/>
      <c r="BR1801" s="93"/>
      <c r="BS1801" s="93"/>
      <c r="BT1801" s="93"/>
      <c r="BU1801" s="93"/>
      <c r="BV1801" s="93"/>
      <c r="BW1801" s="93"/>
      <c r="BX1801" s="93"/>
      <c r="BY1801" s="93"/>
    </row>
    <row r="1802" spans="1:77" s="97" customFormat="1" x14ac:dyDescent="0.2">
      <c r="A1802" s="157"/>
      <c r="X1802" s="93"/>
      <c r="Y1802" s="93"/>
      <c r="Z1802" s="93"/>
      <c r="AA1802" s="93"/>
      <c r="AB1802" s="93"/>
      <c r="AC1802" s="93"/>
      <c r="AD1802" s="93"/>
      <c r="AE1802" s="93"/>
      <c r="AF1802" s="93"/>
      <c r="AG1802" s="93"/>
      <c r="AH1802" s="93"/>
      <c r="AI1802" s="93"/>
      <c r="AJ1802" s="93"/>
      <c r="AK1802" s="93"/>
      <c r="AL1802" s="93"/>
      <c r="AM1802" s="93"/>
      <c r="AN1802" s="93"/>
      <c r="AO1802" s="93"/>
      <c r="AP1802" s="93"/>
      <c r="AQ1802" s="93"/>
      <c r="AR1802" s="93"/>
      <c r="AS1802" s="93"/>
      <c r="AT1802" s="93"/>
      <c r="AU1802" s="93"/>
      <c r="AV1802" s="93"/>
      <c r="AW1802" s="93"/>
      <c r="AX1802" s="93"/>
      <c r="AY1802" s="93"/>
      <c r="AZ1802" s="93"/>
      <c r="BA1802" s="93"/>
      <c r="BB1802" s="93"/>
      <c r="BC1802" s="93"/>
      <c r="BD1802" s="93"/>
      <c r="BE1802" s="93"/>
      <c r="BF1802" s="93"/>
      <c r="BG1802" s="93"/>
      <c r="BH1802" s="93"/>
      <c r="BI1802" s="93"/>
      <c r="BJ1802" s="93"/>
      <c r="BK1802" s="93"/>
      <c r="BL1802" s="93"/>
      <c r="BM1802" s="93"/>
      <c r="BN1802" s="93"/>
      <c r="BO1802" s="93"/>
      <c r="BP1802" s="93"/>
      <c r="BQ1802" s="93"/>
      <c r="BR1802" s="93"/>
      <c r="BS1802" s="93"/>
      <c r="BT1802" s="93"/>
      <c r="BU1802" s="93"/>
      <c r="BV1802" s="93"/>
      <c r="BW1802" s="93"/>
      <c r="BX1802" s="93"/>
      <c r="BY1802" s="93"/>
    </row>
    <row r="1803" spans="1:77" s="97" customFormat="1" x14ac:dyDescent="0.2">
      <c r="A1803" s="157"/>
      <c r="X1803" s="93"/>
      <c r="Y1803" s="93"/>
      <c r="Z1803" s="93"/>
      <c r="AA1803" s="93"/>
      <c r="AB1803" s="93"/>
      <c r="AC1803" s="93"/>
      <c r="AD1803" s="93"/>
      <c r="AE1803" s="93"/>
      <c r="AF1803" s="93"/>
      <c r="AG1803" s="93"/>
      <c r="AH1803" s="93"/>
      <c r="AI1803" s="93"/>
      <c r="AJ1803" s="93"/>
      <c r="AK1803" s="93"/>
      <c r="AL1803" s="93"/>
      <c r="AM1803" s="93"/>
      <c r="AN1803" s="93"/>
      <c r="AO1803" s="93"/>
      <c r="AP1803" s="93"/>
      <c r="AQ1803" s="93"/>
      <c r="AR1803" s="93"/>
      <c r="AS1803" s="93"/>
      <c r="AT1803" s="93"/>
      <c r="AU1803" s="93"/>
      <c r="AV1803" s="93"/>
      <c r="AW1803" s="93"/>
      <c r="AX1803" s="93"/>
      <c r="AY1803" s="93"/>
      <c r="AZ1803" s="93"/>
      <c r="BA1803" s="93"/>
      <c r="BB1803" s="93"/>
      <c r="BC1803" s="93"/>
      <c r="BD1803" s="93"/>
      <c r="BE1803" s="93"/>
      <c r="BF1803" s="93"/>
      <c r="BG1803" s="93"/>
      <c r="BH1803" s="93"/>
      <c r="BI1803" s="93"/>
      <c r="BJ1803" s="93"/>
      <c r="BK1803" s="93"/>
      <c r="BL1803" s="93"/>
      <c r="BM1803" s="93"/>
      <c r="BN1803" s="93"/>
      <c r="BO1803" s="93"/>
      <c r="BP1803" s="93"/>
      <c r="BQ1803" s="93"/>
      <c r="BR1803" s="93"/>
      <c r="BS1803" s="93"/>
      <c r="BT1803" s="93"/>
      <c r="BU1803" s="93"/>
      <c r="BV1803" s="93"/>
      <c r="BW1803" s="93"/>
      <c r="BX1803" s="93"/>
      <c r="BY1803" s="93"/>
    </row>
    <row r="1804" spans="1:77" s="97" customFormat="1" x14ac:dyDescent="0.2">
      <c r="A1804" s="157"/>
      <c r="X1804" s="93"/>
      <c r="Y1804" s="93"/>
      <c r="Z1804" s="93"/>
      <c r="AA1804" s="93"/>
      <c r="AB1804" s="93"/>
      <c r="AC1804" s="93"/>
      <c r="AD1804" s="93"/>
      <c r="AE1804" s="93"/>
      <c r="AF1804" s="93"/>
      <c r="AG1804" s="93"/>
      <c r="AH1804" s="93"/>
      <c r="AI1804" s="93"/>
      <c r="AJ1804" s="93"/>
      <c r="AK1804" s="93"/>
      <c r="AL1804" s="93"/>
      <c r="AM1804" s="93"/>
      <c r="AN1804" s="93"/>
      <c r="AO1804" s="93"/>
      <c r="AP1804" s="93"/>
      <c r="AQ1804" s="93"/>
      <c r="AR1804" s="93"/>
      <c r="AS1804" s="93"/>
      <c r="AT1804" s="93"/>
      <c r="AU1804" s="93"/>
      <c r="AV1804" s="93"/>
      <c r="AW1804" s="93"/>
      <c r="AX1804" s="93"/>
      <c r="AY1804" s="93"/>
      <c r="AZ1804" s="93"/>
      <c r="BA1804" s="93"/>
      <c r="BB1804" s="93"/>
      <c r="BC1804" s="93"/>
      <c r="BD1804" s="93"/>
      <c r="BE1804" s="93"/>
      <c r="BF1804" s="93"/>
      <c r="BG1804" s="93"/>
      <c r="BH1804" s="93"/>
      <c r="BI1804" s="93"/>
      <c r="BJ1804" s="93"/>
      <c r="BK1804" s="93"/>
      <c r="BL1804" s="93"/>
      <c r="BM1804" s="93"/>
      <c r="BN1804" s="93"/>
      <c r="BO1804" s="93"/>
      <c r="BP1804" s="93"/>
      <c r="BQ1804" s="93"/>
      <c r="BR1804" s="93"/>
      <c r="BS1804" s="93"/>
      <c r="BT1804" s="93"/>
      <c r="BU1804" s="93"/>
      <c r="BV1804" s="93"/>
      <c r="BW1804" s="93"/>
      <c r="BX1804" s="93"/>
      <c r="BY1804" s="93"/>
    </row>
    <row r="1805" spans="1:77" s="97" customFormat="1" x14ac:dyDescent="0.2">
      <c r="A1805" s="157"/>
      <c r="X1805" s="93"/>
      <c r="Y1805" s="93"/>
      <c r="Z1805" s="93"/>
      <c r="AA1805" s="93"/>
      <c r="AB1805" s="93"/>
      <c r="AC1805" s="93"/>
      <c r="AD1805" s="93"/>
      <c r="AE1805" s="93"/>
      <c r="AF1805" s="93"/>
      <c r="AG1805" s="93"/>
      <c r="AH1805" s="93"/>
      <c r="AI1805" s="93"/>
      <c r="AJ1805" s="93"/>
      <c r="AK1805" s="93"/>
      <c r="AL1805" s="93"/>
      <c r="AM1805" s="93"/>
      <c r="AN1805" s="93"/>
      <c r="AO1805" s="93"/>
      <c r="AP1805" s="93"/>
      <c r="AQ1805" s="93"/>
      <c r="AR1805" s="93"/>
      <c r="AS1805" s="93"/>
      <c r="AT1805" s="93"/>
      <c r="AU1805" s="93"/>
      <c r="AV1805" s="93"/>
      <c r="AW1805" s="93"/>
      <c r="AX1805" s="93"/>
      <c r="AY1805" s="93"/>
      <c r="AZ1805" s="93"/>
      <c r="BA1805" s="93"/>
      <c r="BB1805" s="93"/>
      <c r="BC1805" s="93"/>
      <c r="BD1805" s="93"/>
      <c r="BE1805" s="93"/>
      <c r="BF1805" s="93"/>
      <c r="BG1805" s="93"/>
      <c r="BH1805" s="93"/>
      <c r="BI1805" s="93"/>
      <c r="BJ1805" s="93"/>
      <c r="BK1805" s="93"/>
      <c r="BL1805" s="93"/>
      <c r="BM1805" s="93"/>
      <c r="BN1805" s="93"/>
      <c r="BO1805" s="93"/>
      <c r="BP1805" s="93"/>
      <c r="BQ1805" s="93"/>
      <c r="BR1805" s="93"/>
      <c r="BS1805" s="93"/>
      <c r="BT1805" s="93"/>
      <c r="BU1805" s="93"/>
      <c r="BV1805" s="93"/>
      <c r="BW1805" s="93"/>
      <c r="BX1805" s="93"/>
      <c r="BY1805" s="93"/>
    </row>
    <row r="1806" spans="1:77" s="97" customFormat="1" x14ac:dyDescent="0.2">
      <c r="A1806" s="157"/>
      <c r="X1806" s="93"/>
      <c r="Y1806" s="93"/>
      <c r="Z1806" s="93"/>
      <c r="AA1806" s="93"/>
      <c r="AB1806" s="93"/>
      <c r="AC1806" s="93"/>
      <c r="AD1806" s="93"/>
      <c r="AE1806" s="93"/>
      <c r="AF1806" s="93"/>
      <c r="AG1806" s="93"/>
      <c r="AH1806" s="93"/>
      <c r="AI1806" s="93"/>
      <c r="AJ1806" s="93"/>
      <c r="AK1806" s="93"/>
      <c r="AL1806" s="93"/>
      <c r="AM1806" s="93"/>
      <c r="AN1806" s="93"/>
      <c r="AO1806" s="93"/>
      <c r="AP1806" s="93"/>
      <c r="AQ1806" s="93"/>
      <c r="AR1806" s="93"/>
      <c r="AS1806" s="93"/>
      <c r="AT1806" s="93"/>
      <c r="AU1806" s="93"/>
      <c r="AV1806" s="93"/>
      <c r="AW1806" s="93"/>
      <c r="AX1806" s="93"/>
      <c r="AY1806" s="93"/>
      <c r="AZ1806" s="93"/>
      <c r="BA1806" s="93"/>
      <c r="BB1806" s="93"/>
      <c r="BC1806" s="93"/>
      <c r="BD1806" s="93"/>
      <c r="BE1806" s="93"/>
      <c r="BF1806" s="93"/>
      <c r="BG1806" s="93"/>
      <c r="BH1806" s="93"/>
      <c r="BI1806" s="93"/>
      <c r="BJ1806" s="93"/>
      <c r="BK1806" s="93"/>
      <c r="BL1806" s="93"/>
      <c r="BM1806" s="93"/>
      <c r="BN1806" s="93"/>
      <c r="BO1806" s="93"/>
      <c r="BP1806" s="93"/>
      <c r="BQ1806" s="93"/>
      <c r="BR1806" s="93"/>
      <c r="BS1806" s="93"/>
      <c r="BT1806" s="93"/>
      <c r="BU1806" s="93"/>
      <c r="BV1806" s="93"/>
      <c r="BW1806" s="93"/>
      <c r="BX1806" s="93"/>
      <c r="BY1806" s="93"/>
    </row>
    <row r="1807" spans="1:77" s="97" customFormat="1" x14ac:dyDescent="0.2">
      <c r="A1807" s="157"/>
      <c r="X1807" s="93"/>
      <c r="Y1807" s="93"/>
      <c r="Z1807" s="93"/>
      <c r="AA1807" s="93"/>
      <c r="AB1807" s="93"/>
      <c r="AC1807" s="93"/>
      <c r="AD1807" s="93"/>
      <c r="AE1807" s="93"/>
      <c r="AF1807" s="93"/>
      <c r="AG1807" s="93"/>
      <c r="AH1807" s="93"/>
      <c r="AI1807" s="93"/>
      <c r="AJ1807" s="93"/>
      <c r="AK1807" s="93"/>
      <c r="AL1807" s="93"/>
      <c r="AM1807" s="93"/>
      <c r="AN1807" s="93"/>
      <c r="AO1807" s="93"/>
      <c r="AP1807" s="93"/>
      <c r="AQ1807" s="93"/>
      <c r="AR1807" s="93"/>
      <c r="AS1807" s="93"/>
      <c r="AT1807" s="93"/>
      <c r="AU1807" s="93"/>
      <c r="AV1807" s="93"/>
      <c r="AW1807" s="93"/>
      <c r="AX1807" s="93"/>
      <c r="AY1807" s="93"/>
      <c r="AZ1807" s="93"/>
      <c r="BA1807" s="93"/>
      <c r="BB1807" s="93"/>
      <c r="BC1807" s="93"/>
      <c r="BD1807" s="93"/>
      <c r="BE1807" s="93"/>
      <c r="BF1807" s="93"/>
      <c r="BG1807" s="93"/>
      <c r="BH1807" s="93"/>
      <c r="BI1807" s="93"/>
      <c r="BJ1807" s="93"/>
      <c r="BK1807" s="93"/>
      <c r="BL1807" s="93"/>
      <c r="BM1807" s="93"/>
      <c r="BN1807" s="93"/>
      <c r="BO1807" s="93"/>
      <c r="BP1807" s="93"/>
      <c r="BQ1807" s="93"/>
      <c r="BR1807" s="93"/>
      <c r="BS1807" s="93"/>
      <c r="BT1807" s="93"/>
      <c r="BU1807" s="93"/>
      <c r="BV1807" s="93"/>
      <c r="BW1807" s="93"/>
      <c r="BX1807" s="93"/>
      <c r="BY1807" s="93"/>
    </row>
    <row r="1808" spans="1:77" s="97" customFormat="1" x14ac:dyDescent="0.2">
      <c r="A1808" s="157"/>
      <c r="X1808" s="93"/>
      <c r="Y1808" s="93"/>
      <c r="Z1808" s="93"/>
      <c r="AA1808" s="93"/>
      <c r="AB1808" s="93"/>
      <c r="AC1808" s="93"/>
      <c r="AD1808" s="93"/>
      <c r="AE1808" s="93"/>
      <c r="AF1808" s="93"/>
      <c r="AG1808" s="93"/>
      <c r="AH1808" s="93"/>
      <c r="AI1808" s="93"/>
      <c r="AJ1808" s="93"/>
      <c r="AK1808" s="93"/>
      <c r="AL1808" s="93"/>
      <c r="AM1808" s="93"/>
      <c r="AN1808" s="93"/>
      <c r="AO1808" s="93"/>
      <c r="AP1808" s="93"/>
      <c r="AQ1808" s="93"/>
      <c r="AR1808" s="93"/>
      <c r="AS1808" s="93"/>
      <c r="AT1808" s="93"/>
      <c r="AU1808" s="93"/>
      <c r="AV1808" s="93"/>
      <c r="AW1808" s="93"/>
      <c r="AX1808" s="93"/>
      <c r="AY1808" s="93"/>
      <c r="AZ1808" s="93"/>
      <c r="BA1808" s="93"/>
      <c r="BB1808" s="93"/>
      <c r="BC1808" s="93"/>
      <c r="BD1808" s="93"/>
      <c r="BE1808" s="93"/>
      <c r="BF1808" s="93"/>
      <c r="BG1808" s="93"/>
      <c r="BH1808" s="93"/>
      <c r="BI1808" s="93"/>
      <c r="BJ1808" s="93"/>
      <c r="BK1808" s="93"/>
      <c r="BL1808" s="93"/>
      <c r="BM1808" s="93"/>
      <c r="BN1808" s="93"/>
      <c r="BO1808" s="93"/>
      <c r="BP1808" s="93"/>
      <c r="BQ1808" s="93"/>
      <c r="BR1808" s="93"/>
      <c r="BS1808" s="93"/>
      <c r="BT1808" s="93"/>
      <c r="BU1808" s="93"/>
      <c r="BV1808" s="93"/>
      <c r="BW1808" s="93"/>
      <c r="BX1808" s="93"/>
      <c r="BY1808" s="93"/>
    </row>
    <row r="1809" spans="1:77" s="97" customFormat="1" x14ac:dyDescent="0.2">
      <c r="A1809" s="157"/>
      <c r="X1809" s="93"/>
      <c r="Y1809" s="93"/>
      <c r="Z1809" s="93"/>
      <c r="AA1809" s="93"/>
      <c r="AB1809" s="93"/>
      <c r="AC1809" s="93"/>
      <c r="AD1809" s="93"/>
      <c r="AE1809" s="93"/>
      <c r="AF1809" s="93"/>
      <c r="AG1809" s="93"/>
      <c r="AH1809" s="93"/>
      <c r="AI1809" s="93"/>
      <c r="AJ1809" s="93"/>
      <c r="AK1809" s="93"/>
      <c r="AL1809" s="93"/>
      <c r="AM1809" s="93"/>
      <c r="AN1809" s="93"/>
      <c r="AO1809" s="93"/>
      <c r="AP1809" s="93"/>
      <c r="AQ1809" s="93"/>
      <c r="AR1809" s="93"/>
      <c r="AS1809" s="93"/>
      <c r="AT1809" s="93"/>
      <c r="AU1809" s="93"/>
      <c r="AV1809" s="93"/>
      <c r="AW1809" s="93"/>
      <c r="AX1809" s="93"/>
      <c r="AY1809" s="93"/>
      <c r="AZ1809" s="93"/>
      <c r="BA1809" s="93"/>
      <c r="BB1809" s="93"/>
      <c r="BC1809" s="93"/>
      <c r="BD1809" s="93"/>
      <c r="BE1809" s="93"/>
      <c r="BF1809" s="93"/>
      <c r="BG1809" s="93"/>
      <c r="BH1809" s="93"/>
      <c r="BI1809" s="93"/>
      <c r="BJ1809" s="93"/>
      <c r="BK1809" s="93"/>
      <c r="BL1809" s="93"/>
      <c r="BM1809" s="93"/>
      <c r="BN1809" s="93"/>
      <c r="BO1809" s="93"/>
      <c r="BP1809" s="93"/>
      <c r="BQ1809" s="93"/>
      <c r="BR1809" s="93"/>
      <c r="BS1809" s="93"/>
      <c r="BT1809" s="93"/>
      <c r="BU1809" s="93"/>
      <c r="BV1809" s="93"/>
      <c r="BW1809" s="93"/>
      <c r="BX1809" s="93"/>
      <c r="BY1809" s="93"/>
    </row>
    <row r="1810" spans="1:77" s="97" customFormat="1" x14ac:dyDescent="0.2">
      <c r="A1810" s="157"/>
      <c r="X1810" s="93"/>
      <c r="Y1810" s="93"/>
      <c r="Z1810" s="93"/>
      <c r="AA1810" s="93"/>
      <c r="AB1810" s="93"/>
      <c r="AC1810" s="93"/>
      <c r="AD1810" s="93"/>
      <c r="AE1810" s="93"/>
      <c r="AF1810" s="93"/>
      <c r="AG1810" s="93"/>
      <c r="AH1810" s="93"/>
      <c r="AI1810" s="93"/>
      <c r="AJ1810" s="93"/>
      <c r="AK1810" s="93"/>
      <c r="AL1810" s="93"/>
      <c r="AM1810" s="93"/>
      <c r="AN1810" s="93"/>
      <c r="AO1810" s="93"/>
      <c r="AP1810" s="93"/>
      <c r="AQ1810" s="93"/>
      <c r="AR1810" s="93"/>
      <c r="AS1810" s="93"/>
      <c r="AT1810" s="93"/>
      <c r="AU1810" s="93"/>
      <c r="AV1810" s="93"/>
      <c r="AW1810" s="93"/>
      <c r="AX1810" s="93"/>
      <c r="AY1810" s="93"/>
      <c r="AZ1810" s="93"/>
      <c r="BA1810" s="93"/>
      <c r="BB1810" s="93"/>
      <c r="BC1810" s="93"/>
      <c r="BD1810" s="93"/>
      <c r="BE1810" s="93"/>
      <c r="BF1810" s="93"/>
      <c r="BG1810" s="93"/>
      <c r="BH1810" s="93"/>
      <c r="BI1810" s="93"/>
      <c r="BJ1810" s="93"/>
      <c r="BK1810" s="93"/>
      <c r="BL1810" s="93"/>
      <c r="BM1810" s="93"/>
      <c r="BN1810" s="93"/>
      <c r="BO1810" s="93"/>
      <c r="BP1810" s="93"/>
      <c r="BQ1810" s="93"/>
      <c r="BR1810" s="93"/>
      <c r="BS1810" s="93"/>
      <c r="BT1810" s="93"/>
      <c r="BU1810" s="93"/>
      <c r="BV1810" s="93"/>
      <c r="BW1810" s="93"/>
      <c r="BX1810" s="93"/>
      <c r="BY1810" s="93"/>
    </row>
    <row r="1811" spans="1:77" s="97" customFormat="1" x14ac:dyDescent="0.2">
      <c r="A1811" s="157"/>
      <c r="X1811" s="93"/>
      <c r="Y1811" s="93"/>
      <c r="Z1811" s="93"/>
      <c r="AA1811" s="93"/>
      <c r="AB1811" s="93"/>
      <c r="AC1811" s="93"/>
      <c r="AD1811" s="93"/>
      <c r="AE1811" s="93"/>
      <c r="AF1811" s="93"/>
      <c r="AG1811" s="93"/>
      <c r="AH1811" s="93"/>
      <c r="AI1811" s="93"/>
      <c r="AJ1811" s="93"/>
      <c r="AK1811" s="93"/>
      <c r="AL1811" s="93"/>
      <c r="AM1811" s="93"/>
      <c r="AN1811" s="93"/>
      <c r="AO1811" s="93"/>
      <c r="AP1811" s="93"/>
      <c r="AQ1811" s="93"/>
      <c r="AR1811" s="93"/>
      <c r="AS1811" s="93"/>
      <c r="AT1811" s="93"/>
      <c r="AU1811" s="93"/>
      <c r="AV1811" s="93"/>
      <c r="AW1811" s="93"/>
      <c r="AX1811" s="93"/>
      <c r="AY1811" s="93"/>
      <c r="AZ1811" s="93"/>
      <c r="BA1811" s="93"/>
      <c r="BB1811" s="93"/>
      <c r="BC1811" s="93"/>
      <c r="BD1811" s="93"/>
      <c r="BE1811" s="93"/>
      <c r="BF1811" s="93"/>
      <c r="BG1811" s="93"/>
      <c r="BH1811" s="93"/>
      <c r="BI1811" s="93"/>
      <c r="BJ1811" s="93"/>
      <c r="BK1811" s="93"/>
      <c r="BL1811" s="93"/>
      <c r="BM1811" s="93"/>
      <c r="BN1811" s="93"/>
      <c r="BO1811" s="93"/>
      <c r="BP1811" s="93"/>
      <c r="BQ1811" s="93"/>
      <c r="BR1811" s="93"/>
      <c r="BS1811" s="93"/>
      <c r="BT1811" s="93"/>
      <c r="BU1811" s="93"/>
      <c r="BV1811" s="93"/>
      <c r="BW1811" s="93"/>
      <c r="BX1811" s="93"/>
      <c r="BY1811" s="93"/>
    </row>
    <row r="1812" spans="1:77" s="97" customFormat="1" x14ac:dyDescent="0.2">
      <c r="A1812" s="157"/>
      <c r="X1812" s="93"/>
      <c r="Y1812" s="93"/>
      <c r="Z1812" s="93"/>
      <c r="AA1812" s="93"/>
      <c r="AB1812" s="93"/>
      <c r="AC1812" s="93"/>
      <c r="AD1812" s="93"/>
      <c r="AE1812" s="93"/>
      <c r="AF1812" s="93"/>
      <c r="AG1812" s="93"/>
      <c r="AH1812" s="93"/>
      <c r="AI1812" s="93"/>
      <c r="AJ1812" s="93"/>
      <c r="AK1812" s="93"/>
      <c r="AL1812" s="93"/>
      <c r="AM1812" s="93"/>
      <c r="AN1812" s="93"/>
      <c r="AO1812" s="93"/>
      <c r="AP1812" s="93"/>
      <c r="AQ1812" s="93"/>
      <c r="AR1812" s="93"/>
      <c r="AS1812" s="93"/>
      <c r="AT1812" s="93"/>
      <c r="AU1812" s="93"/>
      <c r="AV1812" s="93"/>
      <c r="AW1812" s="93"/>
      <c r="AX1812" s="93"/>
      <c r="AY1812" s="93"/>
      <c r="AZ1812" s="93"/>
      <c r="BA1812" s="93"/>
      <c r="BB1812" s="93"/>
      <c r="BC1812" s="93"/>
      <c r="BD1812" s="93"/>
      <c r="BE1812" s="93"/>
      <c r="BF1812" s="93"/>
      <c r="BG1812" s="93"/>
      <c r="BH1812" s="93"/>
      <c r="BI1812" s="93"/>
      <c r="BJ1812" s="93"/>
      <c r="BK1812" s="93"/>
      <c r="BL1812" s="93"/>
      <c r="BM1812" s="93"/>
      <c r="BN1812" s="93"/>
      <c r="BO1812" s="93"/>
      <c r="BP1812" s="93"/>
      <c r="BQ1812" s="93"/>
      <c r="BR1812" s="93"/>
      <c r="BS1812" s="93"/>
      <c r="BT1812" s="93"/>
      <c r="BU1812" s="93"/>
      <c r="BV1812" s="93"/>
      <c r="BW1812" s="93"/>
      <c r="BX1812" s="93"/>
      <c r="BY1812" s="93"/>
    </row>
    <row r="1813" spans="1:77" s="97" customFormat="1" x14ac:dyDescent="0.2">
      <c r="A1813" s="157"/>
      <c r="X1813" s="93"/>
      <c r="Y1813" s="93"/>
      <c r="Z1813" s="93"/>
      <c r="AA1813" s="93"/>
      <c r="AB1813" s="93"/>
      <c r="AC1813" s="93"/>
      <c r="AD1813" s="93"/>
      <c r="AE1813" s="93"/>
      <c r="AF1813" s="93"/>
      <c r="AG1813" s="93"/>
      <c r="AH1813" s="93"/>
      <c r="AI1813" s="93"/>
      <c r="AJ1813" s="93"/>
      <c r="AK1813" s="93"/>
      <c r="AL1813" s="93"/>
      <c r="AM1813" s="93"/>
      <c r="AN1813" s="93"/>
      <c r="AO1813" s="93"/>
      <c r="AP1813" s="93"/>
      <c r="AQ1813" s="93"/>
      <c r="AR1813" s="93"/>
      <c r="AS1813" s="93"/>
      <c r="AT1813" s="93"/>
      <c r="AU1813" s="93"/>
      <c r="AV1813" s="93"/>
      <c r="AW1813" s="93"/>
      <c r="AX1813" s="93"/>
      <c r="AY1813" s="93"/>
      <c r="AZ1813" s="93"/>
      <c r="BA1813" s="93"/>
      <c r="BB1813" s="93"/>
      <c r="BC1813" s="93"/>
      <c r="BD1813" s="93"/>
      <c r="BE1813" s="93"/>
      <c r="BF1813" s="93"/>
      <c r="BG1813" s="93"/>
      <c r="BH1813" s="93"/>
      <c r="BI1813" s="93"/>
      <c r="BJ1813" s="93"/>
      <c r="BK1813" s="93"/>
      <c r="BL1813" s="93"/>
      <c r="BM1813" s="93"/>
      <c r="BN1813" s="93"/>
      <c r="BO1813" s="93"/>
      <c r="BP1813" s="93"/>
      <c r="BQ1813" s="93"/>
      <c r="BR1813" s="93"/>
      <c r="BS1813" s="93"/>
      <c r="BT1813" s="93"/>
      <c r="BU1813" s="93"/>
      <c r="BV1813" s="93"/>
      <c r="BW1813" s="93"/>
      <c r="BX1813" s="93"/>
      <c r="BY1813" s="93"/>
    </row>
    <row r="1814" spans="1:77" s="97" customFormat="1" x14ac:dyDescent="0.2">
      <c r="A1814" s="157"/>
      <c r="X1814" s="93"/>
      <c r="Y1814" s="93"/>
      <c r="Z1814" s="93"/>
      <c r="AA1814" s="93"/>
      <c r="AB1814" s="93"/>
      <c r="AC1814" s="93"/>
      <c r="AD1814" s="93"/>
      <c r="AE1814" s="93"/>
      <c r="AF1814" s="93"/>
      <c r="AG1814" s="93"/>
      <c r="AH1814" s="93"/>
      <c r="AI1814" s="93"/>
      <c r="AJ1814" s="93"/>
      <c r="AK1814" s="93"/>
      <c r="AL1814" s="93"/>
      <c r="AM1814" s="93"/>
      <c r="AN1814" s="93"/>
      <c r="AO1814" s="93"/>
      <c r="AP1814" s="93"/>
      <c r="AQ1814" s="93"/>
      <c r="AR1814" s="93"/>
      <c r="AS1814" s="93"/>
      <c r="AT1814" s="93"/>
      <c r="AU1814" s="93"/>
      <c r="AV1814" s="93"/>
      <c r="AW1814" s="93"/>
      <c r="AX1814" s="93"/>
      <c r="AY1814" s="93"/>
      <c r="AZ1814" s="93"/>
      <c r="BA1814" s="93"/>
      <c r="BB1814" s="93"/>
      <c r="BC1814" s="93"/>
      <c r="BD1814" s="93"/>
      <c r="BE1814" s="93"/>
      <c r="BF1814" s="93"/>
      <c r="BG1814" s="93"/>
      <c r="BH1814" s="93"/>
      <c r="BI1814" s="93"/>
      <c r="BJ1814" s="93"/>
      <c r="BK1814" s="93"/>
      <c r="BL1814" s="93"/>
      <c r="BM1814" s="93"/>
      <c r="BN1814" s="93"/>
      <c r="BO1814" s="93"/>
      <c r="BP1814" s="93"/>
      <c r="BQ1814" s="93"/>
      <c r="BR1814" s="93"/>
      <c r="BS1814" s="93"/>
      <c r="BT1814" s="93"/>
      <c r="BU1814" s="93"/>
      <c r="BV1814" s="93"/>
      <c r="BW1814" s="93"/>
      <c r="BX1814" s="93"/>
      <c r="BY1814" s="93"/>
    </row>
    <row r="1815" spans="1:77" s="97" customFormat="1" x14ac:dyDescent="0.2">
      <c r="A1815" s="157"/>
      <c r="X1815" s="93"/>
      <c r="Y1815" s="93"/>
      <c r="Z1815" s="93"/>
      <c r="AA1815" s="93"/>
      <c r="AB1815" s="93"/>
      <c r="AC1815" s="93"/>
      <c r="AD1815" s="93"/>
      <c r="AE1815" s="93"/>
      <c r="AF1815" s="93"/>
      <c r="AG1815" s="93"/>
      <c r="AH1815" s="93"/>
      <c r="AI1815" s="93"/>
      <c r="AJ1815" s="93"/>
      <c r="AK1815" s="93"/>
      <c r="AL1815" s="93"/>
      <c r="AM1815" s="93"/>
      <c r="AN1815" s="93"/>
      <c r="AO1815" s="93"/>
      <c r="AP1815" s="93"/>
      <c r="AQ1815" s="93"/>
      <c r="AR1815" s="93"/>
      <c r="AS1815" s="93"/>
      <c r="AT1815" s="93"/>
      <c r="AU1815" s="93"/>
      <c r="AV1815" s="93"/>
      <c r="AW1815" s="93"/>
      <c r="AX1815" s="93"/>
      <c r="AY1815" s="93"/>
      <c r="AZ1815" s="93"/>
      <c r="BA1815" s="93"/>
      <c r="BB1815" s="93"/>
      <c r="BC1815" s="93"/>
      <c r="BD1815" s="93"/>
      <c r="BE1815" s="93"/>
      <c r="BF1815" s="93"/>
      <c r="BG1815" s="93"/>
      <c r="BH1815" s="93"/>
      <c r="BI1815" s="93"/>
      <c r="BJ1815" s="93"/>
      <c r="BK1815" s="93"/>
      <c r="BL1815" s="93"/>
      <c r="BM1815" s="93"/>
      <c r="BN1815" s="93"/>
      <c r="BO1815" s="93"/>
      <c r="BP1815" s="93"/>
      <c r="BQ1815" s="93"/>
      <c r="BR1815" s="93"/>
      <c r="BS1815" s="93"/>
      <c r="BT1815" s="93"/>
      <c r="BU1815" s="93"/>
      <c r="BV1815" s="93"/>
      <c r="BW1815" s="93"/>
      <c r="BX1815" s="93"/>
      <c r="BY1815" s="93"/>
    </row>
    <row r="1816" spans="1:77" s="97" customFormat="1" x14ac:dyDescent="0.2">
      <c r="A1816" s="157"/>
      <c r="X1816" s="93"/>
      <c r="Y1816" s="93"/>
      <c r="Z1816" s="93"/>
      <c r="AA1816" s="93"/>
      <c r="AB1816" s="93"/>
      <c r="AC1816" s="93"/>
      <c r="AD1816" s="93"/>
      <c r="AE1816" s="93"/>
      <c r="AF1816" s="93"/>
      <c r="AG1816" s="93"/>
      <c r="AH1816" s="93"/>
      <c r="AI1816" s="93"/>
      <c r="AJ1816" s="93"/>
      <c r="AK1816" s="93"/>
      <c r="AL1816" s="93"/>
      <c r="AM1816" s="93"/>
      <c r="AN1816" s="93"/>
      <c r="AO1816" s="93"/>
      <c r="AP1816" s="93"/>
      <c r="AQ1816" s="93"/>
      <c r="AR1816" s="93"/>
      <c r="AS1816" s="93"/>
      <c r="AT1816" s="93"/>
      <c r="AU1816" s="93"/>
      <c r="AV1816" s="93"/>
      <c r="AW1816" s="93"/>
      <c r="AX1816" s="93"/>
      <c r="AY1816" s="93"/>
      <c r="AZ1816" s="93"/>
      <c r="BA1816" s="93"/>
      <c r="BB1816" s="93"/>
      <c r="BC1816" s="93"/>
      <c r="BD1816" s="93"/>
      <c r="BE1816" s="93"/>
      <c r="BF1816" s="93"/>
      <c r="BG1816" s="93"/>
      <c r="BH1816" s="93"/>
      <c r="BI1816" s="93"/>
      <c r="BJ1816" s="93"/>
      <c r="BK1816" s="93"/>
      <c r="BL1816" s="93"/>
      <c r="BM1816" s="93"/>
      <c r="BN1816" s="93"/>
      <c r="BO1816" s="93"/>
      <c r="BP1816" s="93"/>
      <c r="BQ1816" s="93"/>
      <c r="BR1816" s="93"/>
      <c r="BS1816" s="93"/>
      <c r="BT1816" s="93"/>
      <c r="BU1816" s="93"/>
      <c r="BV1816" s="93"/>
      <c r="BW1816" s="93"/>
      <c r="BX1816" s="93"/>
      <c r="BY1816" s="93"/>
    </row>
    <row r="1817" spans="1:77" s="97" customFormat="1" x14ac:dyDescent="0.2">
      <c r="A1817" s="157"/>
      <c r="X1817" s="93"/>
      <c r="Y1817" s="93"/>
      <c r="Z1817" s="93"/>
      <c r="AA1817" s="93"/>
      <c r="AB1817" s="93"/>
      <c r="AC1817" s="93"/>
      <c r="AD1817" s="93"/>
      <c r="AE1817" s="93"/>
      <c r="AF1817" s="93"/>
      <c r="AG1817" s="93"/>
      <c r="AH1817" s="93"/>
      <c r="AI1817" s="93"/>
      <c r="AJ1817" s="93"/>
      <c r="AK1817" s="93"/>
      <c r="AL1817" s="93"/>
      <c r="AM1817" s="93"/>
      <c r="AN1817" s="93"/>
      <c r="AO1817" s="93"/>
      <c r="AP1817" s="93"/>
      <c r="AQ1817" s="93"/>
      <c r="AR1817" s="93"/>
      <c r="AS1817" s="93"/>
      <c r="AT1817" s="93"/>
      <c r="AU1817" s="93"/>
      <c r="AV1817" s="93"/>
      <c r="AW1817" s="93"/>
      <c r="AX1817" s="93"/>
      <c r="AY1817" s="93"/>
      <c r="AZ1817" s="93"/>
      <c r="BA1817" s="93"/>
      <c r="BB1817" s="93"/>
      <c r="BC1817" s="93"/>
      <c r="BD1817" s="93"/>
      <c r="BE1817" s="93"/>
      <c r="BF1817" s="93"/>
      <c r="BG1817" s="93"/>
      <c r="BH1817" s="93"/>
      <c r="BI1817" s="93"/>
      <c r="BJ1817" s="93"/>
      <c r="BK1817" s="93"/>
      <c r="BL1817" s="93"/>
      <c r="BM1817" s="93"/>
      <c r="BN1817" s="93"/>
      <c r="BO1817" s="93"/>
      <c r="BP1817" s="93"/>
      <c r="BQ1817" s="93"/>
      <c r="BR1817" s="93"/>
      <c r="BS1817" s="93"/>
      <c r="BT1817" s="93"/>
      <c r="BU1817" s="93"/>
      <c r="BV1817" s="93"/>
      <c r="BW1817" s="93"/>
      <c r="BX1817" s="93"/>
      <c r="BY1817" s="93"/>
    </row>
    <row r="1818" spans="1:77" s="97" customFormat="1" x14ac:dyDescent="0.2">
      <c r="A1818" s="157"/>
      <c r="X1818" s="93"/>
      <c r="Y1818" s="93"/>
      <c r="Z1818" s="93"/>
      <c r="AA1818" s="93"/>
      <c r="AB1818" s="93"/>
      <c r="AC1818" s="93"/>
      <c r="AD1818" s="93"/>
      <c r="AE1818" s="93"/>
      <c r="AF1818" s="93"/>
      <c r="AG1818" s="93"/>
      <c r="AH1818" s="93"/>
      <c r="AI1818" s="93"/>
      <c r="AJ1818" s="93"/>
      <c r="AK1818" s="93"/>
      <c r="AL1818" s="93"/>
      <c r="AM1818" s="93"/>
      <c r="AN1818" s="93"/>
      <c r="AO1818" s="93"/>
      <c r="AP1818" s="93"/>
      <c r="AQ1818" s="93"/>
      <c r="AR1818" s="93"/>
      <c r="AS1818" s="93"/>
      <c r="AT1818" s="93"/>
      <c r="AU1818" s="93"/>
      <c r="AV1818" s="93"/>
      <c r="AW1818" s="93"/>
      <c r="AX1818" s="93"/>
      <c r="AY1818" s="93"/>
      <c r="AZ1818" s="93"/>
      <c r="BA1818" s="93"/>
      <c r="BB1818" s="93"/>
      <c r="BC1818" s="93"/>
      <c r="BD1818" s="93"/>
      <c r="BE1818" s="93"/>
      <c r="BF1818" s="93"/>
      <c r="BG1818" s="93"/>
      <c r="BH1818" s="93"/>
      <c r="BI1818" s="93"/>
      <c r="BJ1818" s="93"/>
      <c r="BK1818" s="93"/>
      <c r="BL1818" s="93"/>
      <c r="BM1818" s="93"/>
      <c r="BN1818" s="93"/>
      <c r="BO1818" s="93"/>
      <c r="BP1818" s="93"/>
      <c r="BQ1818" s="93"/>
      <c r="BR1818" s="93"/>
      <c r="BS1818" s="93"/>
      <c r="BT1818" s="93"/>
      <c r="BU1818" s="93"/>
      <c r="BV1818" s="93"/>
      <c r="BW1818" s="93"/>
      <c r="BX1818" s="93"/>
      <c r="BY1818" s="93"/>
    </row>
    <row r="1819" spans="1:77" s="97" customFormat="1" x14ac:dyDescent="0.2">
      <c r="A1819" s="157"/>
      <c r="X1819" s="93"/>
      <c r="Y1819" s="93"/>
      <c r="Z1819" s="93"/>
      <c r="AA1819" s="93"/>
      <c r="AB1819" s="93"/>
      <c r="AC1819" s="93"/>
      <c r="AD1819" s="93"/>
      <c r="AE1819" s="93"/>
      <c r="AF1819" s="93"/>
      <c r="AG1819" s="93"/>
      <c r="AH1819" s="93"/>
      <c r="AI1819" s="93"/>
      <c r="AJ1819" s="93"/>
      <c r="AK1819" s="93"/>
      <c r="AL1819" s="93"/>
      <c r="AM1819" s="93"/>
      <c r="AN1819" s="93"/>
      <c r="AO1819" s="93"/>
      <c r="AP1819" s="93"/>
      <c r="AQ1819" s="93"/>
      <c r="AR1819" s="93"/>
      <c r="AS1819" s="93"/>
      <c r="AT1819" s="93"/>
      <c r="AU1819" s="93"/>
      <c r="AV1819" s="93"/>
      <c r="AW1819" s="93"/>
      <c r="AX1819" s="93"/>
      <c r="AY1819" s="93"/>
      <c r="AZ1819" s="93"/>
      <c r="BA1819" s="93"/>
      <c r="BB1819" s="93"/>
      <c r="BC1819" s="93"/>
      <c r="BD1819" s="93"/>
      <c r="BE1819" s="93"/>
      <c r="BF1819" s="93"/>
      <c r="BG1819" s="93"/>
      <c r="BH1819" s="93"/>
      <c r="BI1819" s="93"/>
      <c r="BJ1819" s="93"/>
      <c r="BK1819" s="93"/>
      <c r="BL1819" s="93"/>
      <c r="BM1819" s="93"/>
      <c r="BN1819" s="93"/>
      <c r="BO1819" s="93"/>
      <c r="BP1819" s="93"/>
      <c r="BQ1819" s="93"/>
      <c r="BR1819" s="93"/>
      <c r="BS1819" s="93"/>
      <c r="BT1819" s="93"/>
      <c r="BU1819" s="93"/>
      <c r="BV1819" s="93"/>
      <c r="BW1819" s="93"/>
      <c r="BX1819" s="93"/>
      <c r="BY1819" s="93"/>
    </row>
    <row r="1820" spans="1:77" s="97" customFormat="1" x14ac:dyDescent="0.2">
      <c r="A1820" s="157"/>
      <c r="X1820" s="93"/>
      <c r="Y1820" s="93"/>
      <c r="Z1820" s="93"/>
      <c r="AA1820" s="93"/>
      <c r="AB1820" s="93"/>
      <c r="AC1820" s="93"/>
      <c r="AD1820" s="93"/>
      <c r="AE1820" s="93"/>
      <c r="AF1820" s="93"/>
      <c r="AG1820" s="93"/>
      <c r="AH1820" s="93"/>
      <c r="AI1820" s="93"/>
      <c r="AJ1820" s="93"/>
      <c r="AK1820" s="93"/>
      <c r="AL1820" s="93"/>
      <c r="AM1820" s="93"/>
      <c r="AN1820" s="93"/>
      <c r="AO1820" s="93"/>
      <c r="AP1820" s="93"/>
      <c r="AQ1820" s="93"/>
      <c r="AR1820" s="93"/>
      <c r="AS1820" s="93"/>
      <c r="AT1820" s="93"/>
      <c r="AU1820" s="93"/>
      <c r="AV1820" s="93"/>
      <c r="AW1820" s="93"/>
      <c r="AX1820" s="93"/>
      <c r="AY1820" s="93"/>
      <c r="AZ1820" s="93"/>
      <c r="BA1820" s="93"/>
      <c r="BB1820" s="93"/>
      <c r="BC1820" s="93"/>
      <c r="BD1820" s="93"/>
      <c r="BE1820" s="93"/>
      <c r="BF1820" s="93"/>
      <c r="BG1820" s="93"/>
      <c r="BH1820" s="93"/>
      <c r="BI1820" s="93"/>
      <c r="BJ1820" s="93"/>
      <c r="BK1820" s="93"/>
      <c r="BL1820" s="93"/>
      <c r="BM1820" s="93"/>
      <c r="BN1820" s="93"/>
      <c r="BO1820" s="93"/>
      <c r="BP1820" s="93"/>
      <c r="BQ1820" s="93"/>
      <c r="BR1820" s="93"/>
      <c r="BS1820" s="93"/>
      <c r="BT1820" s="93"/>
      <c r="BU1820" s="93"/>
      <c r="BV1820" s="93"/>
      <c r="BW1820" s="93"/>
      <c r="BX1820" s="93"/>
      <c r="BY1820" s="93"/>
    </row>
    <row r="1821" spans="1:77" s="97" customFormat="1" x14ac:dyDescent="0.2">
      <c r="A1821" s="157"/>
      <c r="X1821" s="93"/>
      <c r="Y1821" s="93"/>
      <c r="Z1821" s="93"/>
      <c r="AA1821" s="93"/>
      <c r="AB1821" s="93"/>
      <c r="AC1821" s="93"/>
      <c r="AD1821" s="93"/>
      <c r="AE1821" s="93"/>
      <c r="AF1821" s="93"/>
      <c r="AG1821" s="93"/>
      <c r="AH1821" s="93"/>
      <c r="AI1821" s="93"/>
      <c r="AJ1821" s="93"/>
      <c r="AK1821" s="93"/>
      <c r="AL1821" s="93"/>
      <c r="AM1821" s="93"/>
      <c r="AN1821" s="93"/>
      <c r="AO1821" s="93"/>
      <c r="AP1821" s="93"/>
      <c r="AQ1821" s="93"/>
      <c r="AR1821" s="93"/>
      <c r="AS1821" s="93"/>
      <c r="AT1821" s="93"/>
      <c r="AU1821" s="93"/>
      <c r="AV1821" s="93"/>
      <c r="AW1821" s="93"/>
      <c r="AX1821" s="93"/>
      <c r="AY1821" s="93"/>
      <c r="AZ1821" s="93"/>
      <c r="BA1821" s="93"/>
      <c r="BB1821" s="93"/>
      <c r="BC1821" s="93"/>
      <c r="BD1821" s="93"/>
      <c r="BE1821" s="93"/>
      <c r="BF1821" s="93"/>
      <c r="BG1821" s="93"/>
      <c r="BH1821" s="93"/>
      <c r="BI1821" s="93"/>
      <c r="BJ1821" s="93"/>
      <c r="BK1821" s="93"/>
      <c r="BL1821" s="93"/>
      <c r="BM1821" s="93"/>
      <c r="BN1821" s="93"/>
      <c r="BO1821" s="93"/>
      <c r="BP1821" s="93"/>
      <c r="BQ1821" s="93"/>
      <c r="BR1821" s="93"/>
      <c r="BS1821" s="93"/>
      <c r="BT1821" s="93"/>
      <c r="BU1821" s="93"/>
      <c r="BV1821" s="93"/>
      <c r="BW1821" s="93"/>
      <c r="BX1821" s="93"/>
      <c r="BY1821" s="93"/>
    </row>
    <row r="1822" spans="1:77" s="97" customFormat="1" x14ac:dyDescent="0.2">
      <c r="A1822" s="157"/>
      <c r="X1822" s="93"/>
      <c r="Y1822" s="93"/>
      <c r="Z1822" s="93"/>
      <c r="AA1822" s="93"/>
      <c r="AB1822" s="93"/>
      <c r="AC1822" s="93"/>
      <c r="AD1822" s="93"/>
      <c r="AE1822" s="93"/>
      <c r="AF1822" s="93"/>
      <c r="AG1822" s="93"/>
      <c r="AH1822" s="93"/>
      <c r="AI1822" s="93"/>
      <c r="AJ1822" s="93"/>
      <c r="AK1822" s="93"/>
      <c r="AL1822" s="93"/>
      <c r="AM1822" s="93"/>
      <c r="AN1822" s="93"/>
      <c r="AO1822" s="93"/>
      <c r="AP1822" s="93"/>
      <c r="AQ1822" s="93"/>
      <c r="AR1822" s="93"/>
      <c r="AS1822" s="93"/>
      <c r="AT1822" s="93"/>
      <c r="AU1822" s="93"/>
      <c r="AV1822" s="93"/>
      <c r="AW1822" s="93"/>
      <c r="AX1822" s="93"/>
      <c r="AY1822" s="93"/>
      <c r="AZ1822" s="93"/>
      <c r="BA1822" s="93"/>
      <c r="BB1822" s="93"/>
      <c r="BC1822" s="93"/>
      <c r="BD1822" s="93"/>
      <c r="BE1822" s="93"/>
      <c r="BF1822" s="93"/>
      <c r="BG1822" s="93"/>
      <c r="BH1822" s="93"/>
      <c r="BI1822" s="93"/>
      <c r="BJ1822" s="93"/>
      <c r="BK1822" s="93"/>
      <c r="BL1822" s="93"/>
      <c r="BM1822" s="93"/>
      <c r="BN1822" s="93"/>
      <c r="BO1822" s="93"/>
      <c r="BP1822" s="93"/>
      <c r="BQ1822" s="93"/>
      <c r="BR1822" s="93"/>
      <c r="BS1822" s="93"/>
      <c r="BT1822" s="93"/>
      <c r="BU1822" s="93"/>
      <c r="BV1822" s="93"/>
      <c r="BW1822" s="93"/>
      <c r="BX1822" s="93"/>
      <c r="BY1822" s="93"/>
    </row>
    <row r="1823" spans="1:77" s="97" customFormat="1" x14ac:dyDescent="0.2">
      <c r="A1823" s="157"/>
      <c r="X1823" s="93"/>
      <c r="Y1823" s="93"/>
      <c r="Z1823" s="93"/>
      <c r="AA1823" s="93"/>
      <c r="AB1823" s="93"/>
      <c r="AC1823" s="93"/>
      <c r="AD1823" s="93"/>
      <c r="AE1823" s="93"/>
      <c r="AF1823" s="93"/>
      <c r="AG1823" s="93"/>
      <c r="AH1823" s="93"/>
      <c r="AI1823" s="93"/>
      <c r="AJ1823" s="93"/>
      <c r="AK1823" s="93"/>
      <c r="AL1823" s="93"/>
      <c r="AM1823" s="93"/>
      <c r="AN1823" s="93"/>
      <c r="AO1823" s="93"/>
      <c r="AP1823" s="93"/>
      <c r="AQ1823" s="93"/>
      <c r="AR1823" s="93"/>
      <c r="AS1823" s="93"/>
      <c r="AT1823" s="93"/>
      <c r="AU1823" s="93"/>
      <c r="AV1823" s="93"/>
      <c r="AW1823" s="93"/>
      <c r="AX1823" s="93"/>
      <c r="AY1823" s="93"/>
      <c r="AZ1823" s="93"/>
      <c r="BA1823" s="93"/>
      <c r="BB1823" s="93"/>
      <c r="BC1823" s="93"/>
      <c r="BD1823" s="93"/>
      <c r="BE1823" s="93"/>
      <c r="BF1823" s="93"/>
      <c r="BG1823" s="93"/>
      <c r="BH1823" s="93"/>
      <c r="BI1823" s="93"/>
      <c r="BJ1823" s="93"/>
      <c r="BK1823" s="93"/>
      <c r="BL1823" s="93"/>
      <c r="BM1823" s="93"/>
      <c r="BN1823" s="93"/>
      <c r="BO1823" s="93"/>
      <c r="BP1823" s="93"/>
      <c r="BQ1823" s="93"/>
      <c r="BR1823" s="93"/>
      <c r="BS1823" s="93"/>
      <c r="BT1823" s="93"/>
      <c r="BU1823" s="93"/>
      <c r="BV1823" s="93"/>
      <c r="BW1823" s="93"/>
      <c r="BX1823" s="93"/>
      <c r="BY1823" s="93"/>
    </row>
    <row r="1824" spans="1:77" s="97" customFormat="1" x14ac:dyDescent="0.2">
      <c r="A1824" s="157"/>
      <c r="X1824" s="93"/>
      <c r="Y1824" s="93"/>
      <c r="Z1824" s="93"/>
      <c r="AA1824" s="93"/>
      <c r="AB1824" s="93"/>
      <c r="AC1824" s="93"/>
      <c r="AD1824" s="93"/>
      <c r="AE1824" s="93"/>
      <c r="AF1824" s="93"/>
      <c r="AG1824" s="93"/>
      <c r="AH1824" s="93"/>
      <c r="AI1824" s="93"/>
      <c r="AJ1824" s="93"/>
      <c r="AK1824" s="93"/>
      <c r="AL1824" s="93"/>
      <c r="AM1824" s="93"/>
      <c r="AN1824" s="93"/>
      <c r="AO1824" s="93"/>
      <c r="AP1824" s="93"/>
      <c r="AQ1824" s="93"/>
      <c r="AR1824" s="93"/>
      <c r="AS1824" s="93"/>
      <c r="AT1824" s="93"/>
      <c r="AU1824" s="93"/>
      <c r="AV1824" s="93"/>
      <c r="AW1824" s="93"/>
      <c r="AX1824" s="93"/>
      <c r="AY1824" s="93"/>
      <c r="AZ1824" s="93"/>
      <c r="BA1824" s="93"/>
      <c r="BB1824" s="93"/>
      <c r="BC1824" s="93"/>
      <c r="BD1824" s="93"/>
      <c r="BE1824" s="93"/>
      <c r="BF1824" s="93"/>
      <c r="BG1824" s="93"/>
      <c r="BH1824" s="93"/>
      <c r="BI1824" s="93"/>
      <c r="BJ1824" s="93"/>
      <c r="BK1824" s="93"/>
      <c r="BL1824" s="93"/>
      <c r="BM1824" s="93"/>
      <c r="BN1824" s="93"/>
      <c r="BO1824" s="93"/>
      <c r="BP1824" s="93"/>
      <c r="BQ1824" s="93"/>
      <c r="BR1824" s="93"/>
      <c r="BS1824" s="93"/>
      <c r="BT1824" s="93"/>
      <c r="BU1824" s="93"/>
      <c r="BV1824" s="93"/>
      <c r="BW1824" s="93"/>
      <c r="BX1824" s="93"/>
      <c r="BY1824" s="93"/>
    </row>
    <row r="1825" spans="1:77" s="97" customFormat="1" x14ac:dyDescent="0.2">
      <c r="A1825" s="157"/>
      <c r="X1825" s="93"/>
      <c r="Y1825" s="93"/>
      <c r="Z1825" s="93"/>
      <c r="AA1825" s="93"/>
      <c r="AB1825" s="93"/>
      <c r="AC1825" s="93"/>
      <c r="AD1825" s="93"/>
      <c r="AE1825" s="93"/>
      <c r="AF1825" s="93"/>
      <c r="AG1825" s="93"/>
      <c r="AH1825" s="93"/>
      <c r="AI1825" s="93"/>
      <c r="AJ1825" s="93"/>
      <c r="AK1825" s="93"/>
      <c r="AL1825" s="93"/>
      <c r="AM1825" s="93"/>
      <c r="AN1825" s="93"/>
      <c r="AO1825" s="93"/>
      <c r="AP1825" s="93"/>
      <c r="AQ1825" s="93"/>
      <c r="AR1825" s="93"/>
      <c r="AS1825" s="93"/>
      <c r="AT1825" s="93"/>
      <c r="AU1825" s="93"/>
      <c r="AV1825" s="93"/>
      <c r="AW1825" s="93"/>
      <c r="AX1825" s="93"/>
      <c r="AY1825" s="93"/>
      <c r="AZ1825" s="93"/>
      <c r="BA1825" s="93"/>
      <c r="BB1825" s="93"/>
      <c r="BC1825" s="93"/>
      <c r="BD1825" s="93"/>
      <c r="BE1825" s="93"/>
      <c r="BF1825" s="93"/>
      <c r="BG1825" s="93"/>
      <c r="BH1825" s="93"/>
      <c r="BI1825" s="93"/>
      <c r="BJ1825" s="93"/>
      <c r="BK1825" s="93"/>
      <c r="BL1825" s="93"/>
      <c r="BM1825" s="93"/>
      <c r="BN1825" s="93"/>
      <c r="BO1825" s="93"/>
      <c r="BP1825" s="93"/>
      <c r="BQ1825" s="93"/>
      <c r="BR1825" s="93"/>
      <c r="BS1825" s="93"/>
      <c r="BT1825" s="93"/>
      <c r="BU1825" s="93"/>
      <c r="BV1825" s="93"/>
      <c r="BW1825" s="93"/>
      <c r="BX1825" s="93"/>
      <c r="BY1825" s="93"/>
    </row>
    <row r="1826" spans="1:77" s="97" customFormat="1" x14ac:dyDescent="0.2">
      <c r="A1826" s="157"/>
      <c r="X1826" s="93"/>
      <c r="Y1826" s="93"/>
      <c r="Z1826" s="93"/>
      <c r="AA1826" s="93"/>
      <c r="AB1826" s="93"/>
      <c r="AC1826" s="93"/>
      <c r="AD1826" s="93"/>
      <c r="AE1826" s="93"/>
      <c r="AF1826" s="93"/>
      <c r="AG1826" s="93"/>
      <c r="AH1826" s="93"/>
      <c r="AI1826" s="93"/>
      <c r="AJ1826" s="93"/>
      <c r="AK1826" s="93"/>
      <c r="AL1826" s="93"/>
      <c r="AM1826" s="93"/>
      <c r="AN1826" s="93"/>
      <c r="AO1826" s="93"/>
      <c r="AP1826" s="93"/>
      <c r="AQ1826" s="93"/>
      <c r="AR1826" s="93"/>
      <c r="AS1826" s="93"/>
      <c r="AT1826" s="93"/>
      <c r="AU1826" s="93"/>
      <c r="AV1826" s="93"/>
      <c r="AW1826" s="93"/>
      <c r="AX1826" s="93"/>
      <c r="AY1826" s="93"/>
      <c r="AZ1826" s="93"/>
      <c r="BA1826" s="93"/>
      <c r="BB1826" s="93"/>
      <c r="BC1826" s="93"/>
      <c r="BD1826" s="93"/>
      <c r="BE1826" s="93"/>
      <c r="BF1826" s="93"/>
      <c r="BG1826" s="93"/>
      <c r="BH1826" s="93"/>
      <c r="BI1826" s="93"/>
      <c r="BJ1826" s="93"/>
      <c r="BK1826" s="93"/>
      <c r="BL1826" s="93"/>
      <c r="BM1826" s="93"/>
      <c r="BN1826" s="93"/>
      <c r="BO1826" s="93"/>
      <c r="BP1826" s="93"/>
      <c r="BQ1826" s="93"/>
      <c r="BR1826" s="93"/>
      <c r="BS1826" s="93"/>
      <c r="BT1826" s="93"/>
      <c r="BU1826" s="93"/>
      <c r="BV1826" s="93"/>
      <c r="BW1826" s="93"/>
      <c r="BX1826" s="93"/>
      <c r="BY1826" s="93"/>
    </row>
    <row r="1827" spans="1:77" s="97" customFormat="1" x14ac:dyDescent="0.2">
      <c r="A1827" s="157"/>
      <c r="X1827" s="93"/>
      <c r="Y1827" s="93"/>
      <c r="Z1827" s="93"/>
      <c r="AA1827" s="93"/>
      <c r="AB1827" s="93"/>
      <c r="AC1827" s="93"/>
      <c r="AD1827" s="93"/>
      <c r="AE1827" s="93"/>
      <c r="AF1827" s="93"/>
      <c r="AG1827" s="93"/>
      <c r="AH1827" s="93"/>
      <c r="AI1827" s="93"/>
      <c r="AJ1827" s="93"/>
      <c r="AK1827" s="93"/>
      <c r="AL1827" s="93"/>
      <c r="AM1827" s="93"/>
      <c r="AN1827" s="93"/>
      <c r="AO1827" s="93"/>
      <c r="AP1827" s="93"/>
      <c r="AQ1827" s="93"/>
      <c r="AR1827" s="93"/>
      <c r="AS1827" s="93"/>
      <c r="AT1827" s="93"/>
      <c r="AU1827" s="93"/>
      <c r="AV1827" s="93"/>
      <c r="AW1827" s="93"/>
      <c r="AX1827" s="93"/>
      <c r="AY1827" s="93"/>
      <c r="AZ1827" s="93"/>
      <c r="BA1827" s="93"/>
      <c r="BB1827" s="93"/>
      <c r="BC1827" s="93"/>
      <c r="BD1827" s="93"/>
      <c r="BE1827" s="93"/>
      <c r="BF1827" s="93"/>
      <c r="BG1827" s="93"/>
      <c r="BH1827" s="93"/>
      <c r="BI1827" s="93"/>
      <c r="BJ1827" s="93"/>
      <c r="BK1827" s="93"/>
      <c r="BL1827" s="93"/>
      <c r="BM1827" s="93"/>
      <c r="BN1827" s="93"/>
      <c r="BO1827" s="93"/>
      <c r="BP1827" s="93"/>
      <c r="BQ1827" s="93"/>
      <c r="BR1827" s="93"/>
      <c r="BS1827" s="93"/>
      <c r="BT1827" s="93"/>
      <c r="BU1827" s="93"/>
      <c r="BV1827" s="93"/>
      <c r="BW1827" s="93"/>
      <c r="BX1827" s="93"/>
      <c r="BY1827" s="93"/>
    </row>
    <row r="1828" spans="1:77" s="97" customFormat="1" x14ac:dyDescent="0.2">
      <c r="A1828" s="157"/>
      <c r="X1828" s="93"/>
      <c r="Y1828" s="93"/>
      <c r="Z1828" s="93"/>
      <c r="AA1828" s="93"/>
      <c r="AB1828" s="93"/>
      <c r="AC1828" s="93"/>
      <c r="AD1828" s="93"/>
      <c r="AE1828" s="93"/>
      <c r="AF1828" s="93"/>
      <c r="AG1828" s="93"/>
      <c r="AH1828" s="93"/>
      <c r="AI1828" s="93"/>
      <c r="AJ1828" s="93"/>
      <c r="AK1828" s="93"/>
      <c r="AL1828" s="93"/>
      <c r="AM1828" s="93"/>
      <c r="AN1828" s="93"/>
      <c r="AO1828" s="93"/>
      <c r="AP1828" s="93"/>
      <c r="AQ1828" s="93"/>
      <c r="AR1828" s="93"/>
      <c r="AS1828" s="93"/>
      <c r="AT1828" s="93"/>
      <c r="AU1828" s="93"/>
      <c r="AV1828" s="93"/>
      <c r="AW1828" s="93"/>
      <c r="AX1828" s="93"/>
      <c r="AY1828" s="93"/>
      <c r="AZ1828" s="93"/>
      <c r="BA1828" s="93"/>
      <c r="BB1828" s="93"/>
      <c r="BC1828" s="93"/>
      <c r="BD1828" s="93"/>
      <c r="BE1828" s="93"/>
      <c r="BF1828" s="93"/>
      <c r="BG1828" s="93"/>
      <c r="BH1828" s="93"/>
      <c r="BI1828" s="93"/>
      <c r="BJ1828" s="93"/>
      <c r="BK1828" s="93"/>
      <c r="BL1828" s="93"/>
      <c r="BM1828" s="93"/>
      <c r="BN1828" s="93"/>
      <c r="BO1828" s="93"/>
      <c r="BP1828" s="93"/>
      <c r="BQ1828" s="93"/>
      <c r="BR1828" s="93"/>
      <c r="BS1828" s="93"/>
      <c r="BT1828" s="93"/>
      <c r="BU1828" s="93"/>
      <c r="BV1828" s="93"/>
      <c r="BW1828" s="93"/>
      <c r="BX1828" s="93"/>
      <c r="BY1828" s="93"/>
    </row>
    <row r="1829" spans="1:77" s="97" customFormat="1" x14ac:dyDescent="0.2">
      <c r="A1829" s="157"/>
      <c r="X1829" s="93"/>
      <c r="Y1829" s="93"/>
      <c r="Z1829" s="93"/>
      <c r="AA1829" s="93"/>
      <c r="AB1829" s="93"/>
      <c r="AC1829" s="93"/>
      <c r="AD1829" s="93"/>
      <c r="AE1829" s="93"/>
      <c r="AF1829" s="93"/>
      <c r="AG1829" s="93"/>
      <c r="AH1829" s="93"/>
      <c r="AI1829" s="93"/>
      <c r="AJ1829" s="93"/>
      <c r="AK1829" s="93"/>
      <c r="AL1829" s="93"/>
      <c r="AM1829" s="93"/>
      <c r="AN1829" s="93"/>
      <c r="AO1829" s="93"/>
      <c r="AP1829" s="93"/>
      <c r="AQ1829" s="93"/>
      <c r="AR1829" s="93"/>
      <c r="AS1829" s="93"/>
      <c r="AT1829" s="93"/>
      <c r="AU1829" s="93"/>
      <c r="AV1829" s="93"/>
      <c r="AW1829" s="93"/>
      <c r="AX1829" s="93"/>
      <c r="AY1829" s="93"/>
      <c r="AZ1829" s="93"/>
      <c r="BA1829" s="93"/>
      <c r="BB1829" s="93"/>
      <c r="BC1829" s="93"/>
      <c r="BD1829" s="93"/>
      <c r="BE1829" s="93"/>
      <c r="BF1829" s="93"/>
      <c r="BG1829" s="93"/>
      <c r="BH1829" s="93"/>
      <c r="BI1829" s="93"/>
      <c r="BJ1829" s="93"/>
      <c r="BK1829" s="93"/>
      <c r="BL1829" s="93"/>
      <c r="BM1829" s="93"/>
      <c r="BN1829" s="93"/>
      <c r="BO1829" s="93"/>
      <c r="BP1829" s="93"/>
      <c r="BQ1829" s="93"/>
      <c r="BR1829" s="93"/>
      <c r="BS1829" s="93"/>
      <c r="BT1829" s="93"/>
      <c r="BU1829" s="93"/>
      <c r="BV1829" s="93"/>
      <c r="BW1829" s="93"/>
      <c r="BX1829" s="93"/>
      <c r="BY1829" s="93"/>
    </row>
    <row r="1830" spans="1:77" s="97" customFormat="1" x14ac:dyDescent="0.2">
      <c r="A1830" s="157"/>
      <c r="X1830" s="93"/>
      <c r="Y1830" s="93"/>
      <c r="Z1830" s="93"/>
      <c r="AA1830" s="93"/>
      <c r="AB1830" s="93"/>
      <c r="AC1830" s="93"/>
      <c r="AD1830" s="93"/>
      <c r="AE1830" s="93"/>
      <c r="AF1830" s="93"/>
      <c r="AG1830" s="93"/>
      <c r="AH1830" s="93"/>
      <c r="AI1830" s="93"/>
      <c r="AJ1830" s="93"/>
      <c r="AK1830" s="93"/>
      <c r="AL1830" s="93"/>
      <c r="AM1830" s="93"/>
      <c r="AN1830" s="93"/>
      <c r="AO1830" s="93"/>
      <c r="AP1830" s="93"/>
      <c r="AQ1830" s="93"/>
      <c r="AR1830" s="93"/>
      <c r="AS1830" s="93"/>
      <c r="AT1830" s="93"/>
      <c r="AU1830" s="93"/>
      <c r="AV1830" s="93"/>
      <c r="AW1830" s="93"/>
      <c r="AX1830" s="93"/>
      <c r="AY1830" s="93"/>
      <c r="AZ1830" s="93"/>
      <c r="BA1830" s="93"/>
      <c r="BB1830" s="93"/>
      <c r="BC1830" s="93"/>
      <c r="BD1830" s="93"/>
      <c r="BE1830" s="93"/>
      <c r="BF1830" s="93"/>
      <c r="BG1830" s="93"/>
      <c r="BH1830" s="93"/>
      <c r="BI1830" s="93"/>
      <c r="BJ1830" s="93"/>
      <c r="BK1830" s="93"/>
      <c r="BL1830" s="93"/>
      <c r="BM1830" s="93"/>
      <c r="BN1830" s="93"/>
      <c r="BO1830" s="93"/>
      <c r="BP1830" s="93"/>
      <c r="BQ1830" s="93"/>
      <c r="BR1830" s="93"/>
      <c r="BS1830" s="93"/>
      <c r="BT1830" s="93"/>
      <c r="BU1830" s="93"/>
      <c r="BV1830" s="93"/>
      <c r="BW1830" s="93"/>
      <c r="BX1830" s="93"/>
      <c r="BY1830" s="93"/>
    </row>
    <row r="1831" spans="1:77" s="97" customFormat="1" x14ac:dyDescent="0.2">
      <c r="A1831" s="157"/>
      <c r="X1831" s="93"/>
      <c r="Y1831" s="93"/>
      <c r="Z1831" s="93"/>
      <c r="AA1831" s="93"/>
      <c r="AB1831" s="93"/>
      <c r="AC1831" s="93"/>
      <c r="AD1831" s="93"/>
      <c r="AE1831" s="93"/>
      <c r="AF1831" s="93"/>
      <c r="AG1831" s="93"/>
      <c r="AH1831" s="93"/>
      <c r="AI1831" s="93"/>
      <c r="AJ1831" s="93"/>
      <c r="AK1831" s="93"/>
      <c r="AL1831" s="93"/>
      <c r="AM1831" s="93"/>
      <c r="AN1831" s="93"/>
      <c r="AO1831" s="93"/>
      <c r="AP1831" s="93"/>
      <c r="AQ1831" s="93"/>
      <c r="AR1831" s="93"/>
      <c r="AS1831" s="93"/>
      <c r="AT1831" s="93"/>
      <c r="AU1831" s="93"/>
      <c r="AV1831" s="93"/>
      <c r="AW1831" s="93"/>
      <c r="AX1831" s="93"/>
      <c r="AY1831" s="93"/>
      <c r="AZ1831" s="93"/>
      <c r="BA1831" s="93"/>
      <c r="BB1831" s="93"/>
      <c r="BC1831" s="93"/>
      <c r="BD1831" s="93"/>
      <c r="BE1831" s="93"/>
      <c r="BF1831" s="93"/>
      <c r="BG1831" s="93"/>
      <c r="BH1831" s="93"/>
      <c r="BI1831" s="93"/>
      <c r="BJ1831" s="93"/>
      <c r="BK1831" s="93"/>
      <c r="BL1831" s="93"/>
      <c r="BM1831" s="93"/>
      <c r="BN1831" s="93"/>
      <c r="BO1831" s="93"/>
      <c r="BP1831" s="93"/>
      <c r="BQ1831" s="93"/>
      <c r="BR1831" s="93"/>
      <c r="BS1831" s="93"/>
      <c r="BT1831" s="93"/>
      <c r="BU1831" s="93"/>
      <c r="BV1831" s="93"/>
      <c r="BW1831" s="93"/>
      <c r="BX1831" s="93"/>
      <c r="BY1831" s="93"/>
    </row>
    <row r="1832" spans="1:77" s="97" customFormat="1" x14ac:dyDescent="0.2">
      <c r="A1832" s="157"/>
      <c r="X1832" s="93"/>
      <c r="Y1832" s="93"/>
      <c r="Z1832" s="93"/>
      <c r="AA1832" s="93"/>
      <c r="AB1832" s="93"/>
      <c r="AC1832" s="93"/>
      <c r="AD1832" s="93"/>
      <c r="AE1832" s="93"/>
      <c r="AF1832" s="93"/>
      <c r="AG1832" s="93"/>
      <c r="AH1832" s="93"/>
      <c r="AI1832" s="93"/>
      <c r="AJ1832" s="93"/>
      <c r="AK1832" s="93"/>
      <c r="AL1832" s="93"/>
      <c r="AM1832" s="93"/>
      <c r="AN1832" s="93"/>
      <c r="AO1832" s="93"/>
      <c r="AP1832" s="93"/>
      <c r="AQ1832" s="93"/>
      <c r="AR1832" s="93"/>
      <c r="AS1832" s="93"/>
      <c r="AT1832" s="93"/>
      <c r="AU1832" s="93"/>
      <c r="AV1832" s="93"/>
      <c r="AW1832" s="93"/>
      <c r="AX1832" s="93"/>
      <c r="AY1832" s="93"/>
      <c r="AZ1832" s="93"/>
      <c r="BA1832" s="93"/>
      <c r="BB1832" s="93"/>
      <c r="BC1832" s="93"/>
      <c r="BD1832" s="93"/>
      <c r="BE1832" s="93"/>
      <c r="BF1832" s="93"/>
      <c r="BG1832" s="93"/>
      <c r="BH1832" s="93"/>
      <c r="BI1832" s="93"/>
      <c r="BJ1832" s="93"/>
      <c r="BK1832" s="93"/>
      <c r="BL1832" s="93"/>
      <c r="BM1832" s="93"/>
      <c r="BN1832" s="93"/>
      <c r="BO1832" s="93"/>
      <c r="BP1832" s="93"/>
      <c r="BQ1832" s="93"/>
      <c r="BR1832" s="93"/>
      <c r="BS1832" s="93"/>
      <c r="BT1832" s="93"/>
      <c r="BU1832" s="93"/>
      <c r="BV1832" s="93"/>
      <c r="BW1832" s="93"/>
      <c r="BX1832" s="93"/>
      <c r="BY1832" s="93"/>
    </row>
    <row r="1833" spans="1:77" s="97" customFormat="1" x14ac:dyDescent="0.2">
      <c r="A1833" s="157"/>
      <c r="X1833" s="93"/>
      <c r="Y1833" s="93"/>
      <c r="Z1833" s="93"/>
      <c r="AA1833" s="93"/>
      <c r="AB1833" s="93"/>
      <c r="AC1833" s="93"/>
      <c r="AD1833" s="93"/>
      <c r="AE1833" s="93"/>
      <c r="AF1833" s="93"/>
      <c r="AG1833" s="93"/>
      <c r="AH1833" s="93"/>
      <c r="AI1833" s="93"/>
      <c r="AJ1833" s="93"/>
      <c r="AK1833" s="93"/>
      <c r="AL1833" s="93"/>
      <c r="AM1833" s="93"/>
      <c r="AN1833" s="93"/>
      <c r="AO1833" s="93"/>
      <c r="AP1833" s="93"/>
      <c r="AQ1833" s="93"/>
      <c r="AR1833" s="93"/>
      <c r="AS1833" s="93"/>
      <c r="AT1833" s="93"/>
      <c r="AU1833" s="93"/>
      <c r="AV1833" s="93"/>
      <c r="AW1833" s="93"/>
      <c r="AX1833" s="93"/>
      <c r="AY1833" s="93"/>
      <c r="AZ1833" s="93"/>
      <c r="BA1833" s="93"/>
      <c r="BB1833" s="93"/>
      <c r="BC1833" s="93"/>
      <c r="BD1833" s="93"/>
      <c r="BE1833" s="93"/>
      <c r="BF1833" s="93"/>
      <c r="BG1833" s="93"/>
      <c r="BH1833" s="93"/>
      <c r="BI1833" s="93"/>
      <c r="BJ1833" s="93"/>
      <c r="BK1833" s="93"/>
      <c r="BL1833" s="93"/>
      <c r="BM1833" s="93"/>
      <c r="BN1833" s="93"/>
      <c r="BO1833" s="93"/>
      <c r="BP1833" s="93"/>
      <c r="BQ1833" s="93"/>
      <c r="BR1833" s="93"/>
      <c r="BS1833" s="93"/>
      <c r="BT1833" s="93"/>
      <c r="BU1833" s="93"/>
      <c r="BV1833" s="93"/>
      <c r="BW1833" s="93"/>
      <c r="BX1833" s="93"/>
      <c r="BY1833" s="93"/>
    </row>
    <row r="1834" spans="1:77" s="97" customFormat="1" x14ac:dyDescent="0.2">
      <c r="A1834" s="157"/>
      <c r="X1834" s="93"/>
      <c r="Y1834" s="93"/>
      <c r="Z1834" s="93"/>
      <c r="AA1834" s="93"/>
      <c r="AB1834" s="93"/>
      <c r="AC1834" s="93"/>
      <c r="AD1834" s="93"/>
      <c r="AE1834" s="93"/>
      <c r="AF1834" s="93"/>
      <c r="AG1834" s="93"/>
      <c r="AH1834" s="93"/>
      <c r="AI1834" s="93"/>
      <c r="AJ1834" s="93"/>
      <c r="AK1834" s="93"/>
      <c r="AL1834" s="93"/>
      <c r="AM1834" s="93"/>
      <c r="AN1834" s="93"/>
      <c r="AO1834" s="93"/>
      <c r="AP1834" s="93"/>
      <c r="AQ1834" s="93"/>
      <c r="AR1834" s="93"/>
      <c r="AS1834" s="93"/>
      <c r="AT1834" s="93"/>
      <c r="AU1834" s="93"/>
      <c r="AV1834" s="93"/>
      <c r="AW1834" s="93"/>
      <c r="AX1834" s="93"/>
      <c r="AY1834" s="93"/>
      <c r="AZ1834" s="93"/>
      <c r="BA1834" s="93"/>
      <c r="BB1834" s="93"/>
      <c r="BC1834" s="93"/>
      <c r="BD1834" s="93"/>
      <c r="BE1834" s="93"/>
      <c r="BF1834" s="93"/>
      <c r="BG1834" s="93"/>
      <c r="BH1834" s="93"/>
      <c r="BI1834" s="93"/>
      <c r="BJ1834" s="93"/>
      <c r="BK1834" s="93"/>
      <c r="BL1834" s="93"/>
      <c r="BM1834" s="93"/>
      <c r="BN1834" s="93"/>
      <c r="BO1834" s="93"/>
      <c r="BP1834" s="93"/>
      <c r="BQ1834" s="93"/>
      <c r="BR1834" s="93"/>
      <c r="BS1834" s="93"/>
      <c r="BT1834" s="93"/>
      <c r="BU1834" s="93"/>
      <c r="BV1834" s="93"/>
      <c r="BW1834" s="93"/>
      <c r="BX1834" s="93"/>
      <c r="BY1834" s="93"/>
    </row>
    <row r="1835" spans="1:77" s="97" customFormat="1" x14ac:dyDescent="0.2">
      <c r="A1835" s="157"/>
      <c r="X1835" s="93"/>
      <c r="Y1835" s="93"/>
      <c r="Z1835" s="93"/>
      <c r="AA1835" s="93"/>
      <c r="AB1835" s="93"/>
      <c r="AC1835" s="93"/>
      <c r="AD1835" s="93"/>
      <c r="AE1835" s="93"/>
      <c r="AF1835" s="93"/>
      <c r="AG1835" s="93"/>
      <c r="AH1835" s="93"/>
      <c r="AI1835" s="93"/>
      <c r="AJ1835" s="93"/>
      <c r="AK1835" s="93"/>
      <c r="AL1835" s="93"/>
      <c r="AM1835" s="93"/>
      <c r="AN1835" s="93"/>
      <c r="AO1835" s="93"/>
      <c r="AP1835" s="93"/>
      <c r="AQ1835" s="93"/>
      <c r="AR1835" s="93"/>
      <c r="AS1835" s="93"/>
      <c r="AT1835" s="93"/>
      <c r="AU1835" s="93"/>
      <c r="AV1835" s="93"/>
      <c r="AW1835" s="93"/>
      <c r="AX1835" s="93"/>
      <c r="AY1835" s="93"/>
      <c r="AZ1835" s="93"/>
      <c r="BA1835" s="93"/>
      <c r="BB1835" s="93"/>
      <c r="BC1835" s="93"/>
      <c r="BD1835" s="93"/>
      <c r="BE1835" s="93"/>
      <c r="BF1835" s="93"/>
      <c r="BG1835" s="93"/>
      <c r="BH1835" s="93"/>
      <c r="BI1835" s="93"/>
      <c r="BJ1835" s="93"/>
      <c r="BK1835" s="93"/>
      <c r="BL1835" s="93"/>
      <c r="BM1835" s="93"/>
      <c r="BN1835" s="93"/>
      <c r="BO1835" s="93"/>
      <c r="BP1835" s="93"/>
      <c r="BQ1835" s="93"/>
      <c r="BR1835" s="93"/>
      <c r="BS1835" s="93"/>
      <c r="BT1835" s="93"/>
      <c r="BU1835" s="93"/>
      <c r="BV1835" s="93"/>
      <c r="BW1835" s="93"/>
      <c r="BX1835" s="93"/>
      <c r="BY1835" s="93"/>
    </row>
    <row r="1836" spans="1:77" s="97" customFormat="1" x14ac:dyDescent="0.2">
      <c r="A1836" s="157"/>
      <c r="X1836" s="93"/>
      <c r="Y1836" s="93"/>
      <c r="Z1836" s="93"/>
      <c r="AA1836" s="93"/>
      <c r="AB1836" s="93"/>
      <c r="AC1836" s="93"/>
      <c r="AD1836" s="93"/>
      <c r="AE1836" s="93"/>
      <c r="AF1836" s="93"/>
      <c r="AG1836" s="93"/>
      <c r="AH1836" s="93"/>
      <c r="AI1836" s="93"/>
      <c r="AJ1836" s="93"/>
      <c r="AK1836" s="93"/>
      <c r="AL1836" s="93"/>
      <c r="AM1836" s="93"/>
      <c r="AN1836" s="93"/>
      <c r="AO1836" s="93"/>
      <c r="AP1836" s="93"/>
      <c r="AQ1836" s="93"/>
      <c r="AR1836" s="93"/>
      <c r="AS1836" s="93"/>
      <c r="AT1836" s="93"/>
      <c r="AU1836" s="93"/>
      <c r="AV1836" s="93"/>
      <c r="AW1836" s="93"/>
      <c r="AX1836" s="93"/>
      <c r="AY1836" s="93"/>
      <c r="AZ1836" s="93"/>
      <c r="BA1836" s="93"/>
      <c r="BB1836" s="93"/>
      <c r="BC1836" s="93"/>
      <c r="BD1836" s="93"/>
      <c r="BE1836" s="93"/>
      <c r="BF1836" s="93"/>
      <c r="BG1836" s="93"/>
      <c r="BH1836" s="93"/>
      <c r="BI1836" s="93"/>
      <c r="BJ1836" s="93"/>
      <c r="BK1836" s="93"/>
      <c r="BL1836" s="93"/>
      <c r="BM1836" s="93"/>
      <c r="BN1836" s="93"/>
      <c r="BO1836" s="93"/>
      <c r="BP1836" s="93"/>
      <c r="BQ1836" s="93"/>
      <c r="BR1836" s="93"/>
      <c r="BS1836" s="93"/>
      <c r="BT1836" s="93"/>
      <c r="BU1836" s="93"/>
      <c r="BV1836" s="93"/>
      <c r="BW1836" s="93"/>
      <c r="BX1836" s="93"/>
      <c r="BY1836" s="93"/>
    </row>
    <row r="1837" spans="1:77" s="97" customFormat="1" x14ac:dyDescent="0.2">
      <c r="A1837" s="157"/>
      <c r="X1837" s="93"/>
      <c r="Y1837" s="93"/>
      <c r="Z1837" s="93"/>
      <c r="AA1837" s="93"/>
      <c r="AB1837" s="93"/>
      <c r="AC1837" s="93"/>
      <c r="AD1837" s="93"/>
      <c r="AE1837" s="93"/>
      <c r="AF1837" s="93"/>
      <c r="AG1837" s="93"/>
      <c r="AH1837" s="93"/>
      <c r="AI1837" s="93"/>
      <c r="AJ1837" s="93"/>
      <c r="AK1837" s="93"/>
      <c r="AL1837" s="93"/>
      <c r="AM1837" s="93"/>
      <c r="AN1837" s="93"/>
      <c r="AO1837" s="93"/>
      <c r="AP1837" s="93"/>
      <c r="AQ1837" s="93"/>
      <c r="AR1837" s="93"/>
      <c r="AS1837" s="93"/>
      <c r="AT1837" s="93"/>
      <c r="AU1837" s="93"/>
      <c r="AV1837" s="93"/>
      <c r="AW1837" s="93"/>
      <c r="AX1837" s="93"/>
      <c r="AY1837" s="93"/>
      <c r="AZ1837" s="93"/>
      <c r="BA1837" s="93"/>
      <c r="BB1837" s="93"/>
      <c r="BC1837" s="93"/>
      <c r="BD1837" s="93"/>
      <c r="BE1837" s="93"/>
      <c r="BF1837" s="93"/>
      <c r="BG1837" s="93"/>
      <c r="BH1837" s="93"/>
      <c r="BI1837" s="93"/>
      <c r="BJ1837" s="93"/>
      <c r="BK1837" s="93"/>
      <c r="BL1837" s="93"/>
      <c r="BM1837" s="93"/>
      <c r="BN1837" s="93"/>
      <c r="BO1837" s="93"/>
      <c r="BP1837" s="93"/>
      <c r="BQ1837" s="93"/>
      <c r="BR1837" s="93"/>
      <c r="BS1837" s="93"/>
      <c r="BT1837" s="93"/>
      <c r="BU1837" s="93"/>
      <c r="BV1837" s="93"/>
      <c r="BW1837" s="93"/>
      <c r="BX1837" s="93"/>
      <c r="BY1837" s="93"/>
    </row>
    <row r="1838" spans="1:77" s="97" customFormat="1" x14ac:dyDescent="0.2">
      <c r="A1838" s="157"/>
      <c r="X1838" s="93"/>
      <c r="Y1838" s="93"/>
      <c r="Z1838" s="93"/>
      <c r="AA1838" s="93"/>
      <c r="AB1838" s="93"/>
      <c r="AC1838" s="93"/>
      <c r="AD1838" s="93"/>
      <c r="AE1838" s="93"/>
      <c r="AF1838" s="93"/>
      <c r="AG1838" s="93"/>
      <c r="AH1838" s="93"/>
      <c r="AI1838" s="93"/>
      <c r="AJ1838" s="93"/>
      <c r="AK1838" s="93"/>
      <c r="AL1838" s="93"/>
      <c r="AM1838" s="93"/>
      <c r="AN1838" s="93"/>
      <c r="AO1838" s="93"/>
      <c r="AP1838" s="93"/>
      <c r="AQ1838" s="93"/>
      <c r="AR1838" s="93"/>
      <c r="AS1838" s="93"/>
      <c r="AT1838" s="93"/>
      <c r="AU1838" s="93"/>
      <c r="AV1838" s="93"/>
      <c r="AW1838" s="93"/>
      <c r="AX1838" s="93"/>
      <c r="AY1838" s="93"/>
      <c r="AZ1838" s="93"/>
      <c r="BA1838" s="93"/>
      <c r="BB1838" s="93"/>
      <c r="BC1838" s="93"/>
      <c r="BD1838" s="93"/>
      <c r="BE1838" s="93"/>
      <c r="BF1838" s="93"/>
      <c r="BG1838" s="93"/>
      <c r="BH1838" s="93"/>
      <c r="BI1838" s="93"/>
      <c r="BJ1838" s="93"/>
      <c r="BK1838" s="93"/>
      <c r="BL1838" s="93"/>
      <c r="BM1838" s="93"/>
      <c r="BN1838" s="93"/>
      <c r="BO1838" s="93"/>
      <c r="BP1838" s="93"/>
      <c r="BQ1838" s="93"/>
      <c r="BR1838" s="93"/>
      <c r="BS1838" s="93"/>
      <c r="BT1838" s="93"/>
      <c r="BU1838" s="93"/>
      <c r="BV1838" s="93"/>
      <c r="BW1838" s="93"/>
      <c r="BX1838" s="93"/>
      <c r="BY1838" s="93"/>
    </row>
    <row r="1839" spans="1:77" s="97" customFormat="1" x14ac:dyDescent="0.2">
      <c r="A1839" s="157"/>
      <c r="X1839" s="93"/>
      <c r="Y1839" s="93"/>
      <c r="Z1839" s="93"/>
      <c r="AA1839" s="93"/>
      <c r="AB1839" s="93"/>
      <c r="AC1839" s="93"/>
      <c r="AD1839" s="93"/>
      <c r="AE1839" s="93"/>
      <c r="AF1839" s="93"/>
      <c r="AG1839" s="93"/>
      <c r="AH1839" s="93"/>
      <c r="AI1839" s="93"/>
      <c r="AJ1839" s="93"/>
      <c r="AK1839" s="93"/>
      <c r="AL1839" s="93"/>
      <c r="AM1839" s="93"/>
      <c r="AN1839" s="93"/>
      <c r="AO1839" s="93"/>
      <c r="AP1839" s="93"/>
      <c r="AQ1839" s="93"/>
      <c r="AR1839" s="93"/>
      <c r="AS1839" s="93"/>
      <c r="AT1839" s="93"/>
      <c r="AU1839" s="93"/>
      <c r="AV1839" s="93"/>
      <c r="AW1839" s="93"/>
      <c r="AX1839" s="93"/>
      <c r="AY1839" s="93"/>
      <c r="AZ1839" s="93"/>
      <c r="BA1839" s="93"/>
      <c r="BB1839" s="93"/>
      <c r="BC1839" s="93"/>
      <c r="BD1839" s="93"/>
      <c r="BE1839" s="93"/>
      <c r="BF1839" s="93"/>
      <c r="BG1839" s="93"/>
      <c r="BH1839" s="93"/>
      <c r="BI1839" s="93"/>
      <c r="BJ1839" s="93"/>
      <c r="BK1839" s="93"/>
      <c r="BL1839" s="93"/>
      <c r="BM1839" s="93"/>
      <c r="BN1839" s="93"/>
      <c r="BO1839" s="93"/>
      <c r="BP1839" s="93"/>
      <c r="BQ1839" s="93"/>
      <c r="BR1839" s="93"/>
      <c r="BS1839" s="93"/>
      <c r="BT1839" s="93"/>
      <c r="BU1839" s="93"/>
      <c r="BV1839" s="93"/>
      <c r="BW1839" s="93"/>
      <c r="BX1839" s="93"/>
      <c r="BY1839" s="93"/>
    </row>
    <row r="1840" spans="1:77" s="97" customFormat="1" x14ac:dyDescent="0.2">
      <c r="A1840" s="157"/>
      <c r="X1840" s="93"/>
      <c r="Y1840" s="93"/>
      <c r="Z1840" s="93"/>
      <c r="AA1840" s="93"/>
      <c r="AB1840" s="93"/>
      <c r="AC1840" s="93"/>
      <c r="AD1840" s="93"/>
      <c r="AE1840" s="93"/>
      <c r="AF1840" s="93"/>
      <c r="AG1840" s="93"/>
      <c r="AH1840" s="93"/>
      <c r="AI1840" s="93"/>
      <c r="AJ1840" s="93"/>
      <c r="AK1840" s="93"/>
      <c r="AL1840" s="93"/>
      <c r="AM1840" s="93"/>
      <c r="AN1840" s="93"/>
      <c r="AO1840" s="93"/>
      <c r="AP1840" s="93"/>
      <c r="AQ1840" s="93"/>
      <c r="AR1840" s="93"/>
      <c r="AS1840" s="93"/>
      <c r="AT1840" s="93"/>
      <c r="AU1840" s="93"/>
      <c r="AV1840" s="93"/>
      <c r="AW1840" s="93"/>
      <c r="AX1840" s="93"/>
      <c r="AY1840" s="93"/>
      <c r="AZ1840" s="93"/>
      <c r="BA1840" s="93"/>
      <c r="BB1840" s="93"/>
      <c r="BC1840" s="93"/>
      <c r="BD1840" s="93"/>
      <c r="BE1840" s="93"/>
      <c r="BF1840" s="93"/>
      <c r="BG1840" s="93"/>
      <c r="BH1840" s="93"/>
      <c r="BI1840" s="93"/>
      <c r="BJ1840" s="93"/>
      <c r="BK1840" s="93"/>
      <c r="BL1840" s="93"/>
      <c r="BM1840" s="93"/>
      <c r="BN1840" s="93"/>
      <c r="BO1840" s="93"/>
      <c r="BP1840" s="93"/>
      <c r="BQ1840" s="93"/>
      <c r="BR1840" s="93"/>
      <c r="BS1840" s="93"/>
      <c r="BT1840" s="93"/>
      <c r="BU1840" s="93"/>
      <c r="BV1840" s="93"/>
      <c r="BW1840" s="93"/>
      <c r="BX1840" s="93"/>
      <c r="BY1840" s="93"/>
    </row>
    <row r="1841" spans="1:77" s="97" customFormat="1" x14ac:dyDescent="0.2">
      <c r="A1841" s="157"/>
      <c r="X1841" s="93"/>
      <c r="Y1841" s="93"/>
      <c r="Z1841" s="93"/>
      <c r="AA1841" s="93"/>
      <c r="AB1841" s="93"/>
      <c r="AC1841" s="93"/>
      <c r="AD1841" s="93"/>
      <c r="AE1841" s="93"/>
      <c r="AF1841" s="93"/>
      <c r="AG1841" s="93"/>
      <c r="AH1841" s="93"/>
      <c r="AI1841" s="93"/>
      <c r="AJ1841" s="93"/>
      <c r="AK1841" s="93"/>
      <c r="AL1841" s="93"/>
      <c r="AM1841" s="93"/>
      <c r="AN1841" s="93"/>
      <c r="AO1841" s="93"/>
      <c r="AP1841" s="93"/>
      <c r="AQ1841" s="93"/>
      <c r="AR1841" s="93"/>
      <c r="AS1841" s="93"/>
      <c r="AT1841" s="93"/>
      <c r="AU1841" s="93"/>
      <c r="AV1841" s="93"/>
      <c r="AW1841" s="93"/>
      <c r="AX1841" s="93"/>
      <c r="AY1841" s="93"/>
      <c r="AZ1841" s="93"/>
      <c r="BA1841" s="93"/>
      <c r="BB1841" s="93"/>
      <c r="BC1841" s="93"/>
      <c r="BD1841" s="93"/>
      <c r="BE1841" s="93"/>
      <c r="BF1841" s="93"/>
      <c r="BG1841" s="93"/>
      <c r="BH1841" s="93"/>
      <c r="BI1841" s="93"/>
      <c r="BJ1841" s="93"/>
      <c r="BK1841" s="93"/>
      <c r="BL1841" s="93"/>
      <c r="BM1841" s="93"/>
      <c r="BN1841" s="93"/>
      <c r="BO1841" s="93"/>
      <c r="BP1841" s="93"/>
      <c r="BQ1841" s="93"/>
      <c r="BR1841" s="93"/>
      <c r="BS1841" s="93"/>
      <c r="BT1841" s="93"/>
      <c r="BU1841" s="93"/>
      <c r="BV1841" s="93"/>
      <c r="BW1841" s="93"/>
      <c r="BX1841" s="93"/>
      <c r="BY1841" s="93"/>
    </row>
    <row r="1842" spans="1:77" s="97" customFormat="1" x14ac:dyDescent="0.2">
      <c r="A1842" s="157"/>
      <c r="X1842" s="93"/>
      <c r="Y1842" s="93"/>
      <c r="Z1842" s="93"/>
      <c r="AA1842" s="93"/>
      <c r="AB1842" s="93"/>
      <c r="AC1842" s="93"/>
      <c r="AD1842" s="93"/>
      <c r="AE1842" s="93"/>
      <c r="AF1842" s="93"/>
      <c r="AG1842" s="93"/>
      <c r="AH1842" s="93"/>
      <c r="AI1842" s="93"/>
      <c r="AJ1842" s="93"/>
      <c r="AK1842" s="93"/>
      <c r="AL1842" s="93"/>
      <c r="AM1842" s="93"/>
      <c r="AN1842" s="93"/>
      <c r="AO1842" s="93"/>
      <c r="AP1842" s="93"/>
      <c r="AQ1842" s="93"/>
      <c r="AR1842" s="93"/>
      <c r="AS1842" s="93"/>
      <c r="AT1842" s="93"/>
      <c r="AU1842" s="93"/>
      <c r="AV1842" s="93"/>
      <c r="AW1842" s="93"/>
      <c r="AX1842" s="93"/>
      <c r="AY1842" s="93"/>
      <c r="AZ1842" s="93"/>
      <c r="BA1842" s="93"/>
      <c r="BB1842" s="93"/>
      <c r="BC1842" s="93"/>
      <c r="BD1842" s="93"/>
      <c r="BE1842" s="93"/>
      <c r="BF1842" s="93"/>
      <c r="BG1842" s="93"/>
      <c r="BH1842" s="93"/>
      <c r="BI1842" s="93"/>
      <c r="BJ1842" s="93"/>
      <c r="BK1842" s="93"/>
      <c r="BL1842" s="93"/>
      <c r="BM1842" s="93"/>
      <c r="BN1842" s="93"/>
      <c r="BO1842" s="93"/>
      <c r="BP1842" s="93"/>
      <c r="BQ1842" s="93"/>
      <c r="BR1842" s="93"/>
      <c r="BS1842" s="93"/>
      <c r="BT1842" s="93"/>
      <c r="BU1842" s="93"/>
      <c r="BV1842" s="93"/>
      <c r="BW1842" s="93"/>
      <c r="BX1842" s="93"/>
      <c r="BY1842" s="93"/>
    </row>
    <row r="1843" spans="1:77" s="97" customFormat="1" x14ac:dyDescent="0.2">
      <c r="A1843" s="157"/>
      <c r="X1843" s="93"/>
      <c r="Y1843" s="93"/>
      <c r="Z1843" s="93"/>
      <c r="AA1843" s="93"/>
      <c r="AB1843" s="93"/>
      <c r="AC1843" s="93"/>
      <c r="AD1843" s="93"/>
      <c r="AE1843" s="93"/>
      <c r="AF1843" s="93"/>
      <c r="AG1843" s="93"/>
      <c r="AH1843" s="93"/>
      <c r="AI1843" s="93"/>
      <c r="AJ1843" s="93"/>
      <c r="AK1843" s="93"/>
      <c r="AL1843" s="93"/>
      <c r="AM1843" s="93"/>
      <c r="AN1843" s="93"/>
      <c r="AO1843" s="93"/>
      <c r="AP1843" s="93"/>
      <c r="AQ1843" s="93"/>
      <c r="AR1843" s="93"/>
      <c r="AS1843" s="93"/>
      <c r="AT1843" s="93"/>
      <c r="AU1843" s="93"/>
      <c r="AV1843" s="93"/>
      <c r="AW1843" s="93"/>
      <c r="AX1843" s="93"/>
      <c r="AY1843" s="93"/>
      <c r="AZ1843" s="93"/>
      <c r="BA1843" s="93"/>
      <c r="BB1843" s="93"/>
      <c r="BC1843" s="93"/>
      <c r="BD1843" s="93"/>
      <c r="BE1843" s="93"/>
      <c r="BF1843" s="93"/>
      <c r="BG1843" s="93"/>
      <c r="BH1843" s="93"/>
      <c r="BI1843" s="93"/>
      <c r="BJ1843" s="93"/>
      <c r="BK1843" s="93"/>
      <c r="BL1843" s="93"/>
      <c r="BM1843" s="93"/>
      <c r="BN1843" s="93"/>
      <c r="BO1843" s="93"/>
      <c r="BP1843" s="93"/>
      <c r="BQ1843" s="93"/>
      <c r="BR1843" s="93"/>
      <c r="BS1843" s="93"/>
      <c r="BT1843" s="93"/>
      <c r="BU1843" s="93"/>
      <c r="BV1843" s="93"/>
      <c r="BW1843" s="93"/>
      <c r="BX1843" s="93"/>
      <c r="BY1843" s="93"/>
    </row>
    <row r="1844" spans="1:77" s="97" customFormat="1" x14ac:dyDescent="0.2">
      <c r="A1844" s="157"/>
      <c r="X1844" s="93"/>
      <c r="Y1844" s="93"/>
      <c r="Z1844" s="93"/>
      <c r="AA1844" s="93"/>
      <c r="AB1844" s="93"/>
      <c r="AC1844" s="93"/>
      <c r="AD1844" s="93"/>
      <c r="AE1844" s="93"/>
      <c r="AF1844" s="93"/>
      <c r="AG1844" s="93"/>
      <c r="AH1844" s="93"/>
      <c r="AI1844" s="93"/>
      <c r="AJ1844" s="93"/>
      <c r="AK1844" s="93"/>
      <c r="AL1844" s="93"/>
      <c r="AM1844" s="93"/>
      <c r="AN1844" s="93"/>
      <c r="AO1844" s="93"/>
      <c r="AP1844" s="93"/>
      <c r="AQ1844" s="93"/>
      <c r="AR1844" s="93"/>
      <c r="AS1844" s="93"/>
      <c r="AT1844" s="93"/>
      <c r="AU1844" s="93"/>
      <c r="AV1844" s="93"/>
      <c r="AW1844" s="93"/>
      <c r="AX1844" s="93"/>
      <c r="AY1844" s="93"/>
      <c r="AZ1844" s="93"/>
      <c r="BA1844" s="93"/>
      <c r="BB1844" s="93"/>
      <c r="BC1844" s="93"/>
      <c r="BD1844" s="93"/>
      <c r="BE1844" s="93"/>
      <c r="BF1844" s="93"/>
      <c r="BG1844" s="93"/>
      <c r="BH1844" s="93"/>
      <c r="BI1844" s="93"/>
      <c r="BJ1844" s="93"/>
      <c r="BK1844" s="93"/>
      <c r="BL1844" s="93"/>
      <c r="BM1844" s="93"/>
      <c r="BN1844" s="93"/>
      <c r="BO1844" s="93"/>
      <c r="BP1844" s="93"/>
      <c r="BQ1844" s="93"/>
      <c r="BR1844" s="93"/>
      <c r="BS1844" s="93"/>
      <c r="BT1844" s="93"/>
      <c r="BU1844" s="93"/>
      <c r="BV1844" s="93"/>
      <c r="BW1844" s="93"/>
      <c r="BX1844" s="93"/>
      <c r="BY1844" s="93"/>
    </row>
    <row r="1845" spans="1:77" s="97" customFormat="1" x14ac:dyDescent="0.2">
      <c r="A1845" s="157"/>
      <c r="X1845" s="93"/>
      <c r="Y1845" s="93"/>
      <c r="Z1845" s="93"/>
      <c r="AA1845" s="93"/>
      <c r="AB1845" s="93"/>
      <c r="AC1845" s="93"/>
      <c r="AD1845" s="93"/>
      <c r="AE1845" s="93"/>
      <c r="AF1845" s="93"/>
      <c r="AG1845" s="93"/>
      <c r="AH1845" s="93"/>
      <c r="AI1845" s="93"/>
      <c r="AJ1845" s="93"/>
      <c r="AK1845" s="93"/>
      <c r="AL1845" s="93"/>
      <c r="AM1845" s="93"/>
      <c r="AN1845" s="93"/>
      <c r="AO1845" s="93"/>
      <c r="AP1845" s="93"/>
      <c r="AQ1845" s="93"/>
      <c r="AR1845" s="93"/>
      <c r="AS1845" s="93"/>
      <c r="AT1845" s="93"/>
      <c r="AU1845" s="93"/>
      <c r="AV1845" s="93"/>
      <c r="AW1845" s="93"/>
      <c r="AX1845" s="93"/>
      <c r="AY1845" s="93"/>
      <c r="AZ1845" s="93"/>
      <c r="BA1845" s="93"/>
      <c r="BB1845" s="93"/>
      <c r="BC1845" s="93"/>
      <c r="BD1845" s="93"/>
      <c r="BE1845" s="93"/>
      <c r="BF1845" s="93"/>
      <c r="BG1845" s="93"/>
      <c r="BH1845" s="93"/>
      <c r="BI1845" s="93"/>
      <c r="BJ1845" s="93"/>
      <c r="BK1845" s="93"/>
      <c r="BL1845" s="93"/>
      <c r="BM1845" s="93"/>
      <c r="BN1845" s="93"/>
      <c r="BO1845" s="93"/>
      <c r="BP1845" s="93"/>
      <c r="BQ1845" s="93"/>
      <c r="BR1845" s="93"/>
      <c r="BS1845" s="93"/>
      <c r="BT1845" s="93"/>
      <c r="BU1845" s="93"/>
      <c r="BV1845" s="93"/>
      <c r="BW1845" s="93"/>
      <c r="BX1845" s="93"/>
      <c r="BY1845" s="93"/>
    </row>
    <row r="1846" spans="1:77" s="97" customFormat="1" x14ac:dyDescent="0.2">
      <c r="A1846" s="157"/>
      <c r="X1846" s="93"/>
      <c r="Y1846" s="93"/>
      <c r="Z1846" s="93"/>
      <c r="AA1846" s="93"/>
      <c r="AB1846" s="93"/>
      <c r="AC1846" s="93"/>
      <c r="AD1846" s="93"/>
      <c r="AE1846" s="93"/>
      <c r="AF1846" s="93"/>
      <c r="AG1846" s="93"/>
      <c r="AH1846" s="93"/>
      <c r="AI1846" s="93"/>
      <c r="AJ1846" s="93"/>
      <c r="AK1846" s="93"/>
      <c r="AL1846" s="93"/>
      <c r="AM1846" s="93"/>
      <c r="AN1846" s="93"/>
      <c r="AO1846" s="93"/>
      <c r="AP1846" s="93"/>
      <c r="AQ1846" s="93"/>
      <c r="AR1846" s="93"/>
      <c r="AS1846" s="93"/>
      <c r="AT1846" s="93"/>
      <c r="AU1846" s="93"/>
      <c r="AV1846" s="93"/>
      <c r="AW1846" s="93"/>
      <c r="AX1846" s="93"/>
      <c r="AY1846" s="93"/>
      <c r="AZ1846" s="93"/>
      <c r="BA1846" s="93"/>
      <c r="BB1846" s="93"/>
      <c r="BC1846" s="93"/>
      <c r="BD1846" s="93"/>
      <c r="BE1846" s="93"/>
      <c r="BF1846" s="93"/>
      <c r="BG1846" s="93"/>
      <c r="BH1846" s="93"/>
      <c r="BI1846" s="93"/>
      <c r="BJ1846" s="93"/>
      <c r="BK1846" s="93"/>
      <c r="BL1846" s="93"/>
      <c r="BM1846" s="93"/>
      <c r="BN1846" s="93"/>
      <c r="BO1846" s="93"/>
      <c r="BP1846" s="93"/>
      <c r="BQ1846" s="93"/>
      <c r="BR1846" s="93"/>
      <c r="BS1846" s="93"/>
      <c r="BT1846" s="93"/>
      <c r="BU1846" s="93"/>
      <c r="BV1846" s="93"/>
      <c r="BW1846" s="93"/>
      <c r="BX1846" s="93"/>
      <c r="BY1846" s="93"/>
    </row>
    <row r="1847" spans="1:77" s="97" customFormat="1" x14ac:dyDescent="0.2">
      <c r="A1847" s="157"/>
      <c r="X1847" s="93"/>
      <c r="Y1847" s="93"/>
      <c r="Z1847" s="93"/>
      <c r="AA1847" s="93"/>
      <c r="AB1847" s="93"/>
      <c r="AC1847" s="93"/>
      <c r="AD1847" s="93"/>
      <c r="AE1847" s="93"/>
      <c r="AF1847" s="93"/>
      <c r="AG1847" s="93"/>
      <c r="AH1847" s="93"/>
      <c r="AI1847" s="93"/>
      <c r="AJ1847" s="93"/>
      <c r="AK1847" s="93"/>
      <c r="AL1847" s="93"/>
      <c r="AM1847" s="93"/>
      <c r="AN1847" s="93"/>
      <c r="AO1847" s="93"/>
      <c r="AP1847" s="93"/>
      <c r="AQ1847" s="93"/>
      <c r="AR1847" s="93"/>
      <c r="AS1847" s="93"/>
      <c r="AT1847" s="93"/>
      <c r="AU1847" s="93"/>
      <c r="AV1847" s="93"/>
      <c r="AW1847" s="93"/>
      <c r="AX1847" s="93"/>
      <c r="AY1847" s="93"/>
      <c r="AZ1847" s="93"/>
      <c r="BA1847" s="93"/>
      <c r="BB1847" s="93"/>
      <c r="BC1847" s="93"/>
      <c r="BD1847" s="93"/>
      <c r="BE1847" s="93"/>
      <c r="BF1847" s="93"/>
      <c r="BG1847" s="93"/>
      <c r="BH1847" s="93"/>
      <c r="BI1847" s="93"/>
      <c r="BJ1847" s="93"/>
      <c r="BK1847" s="93"/>
      <c r="BL1847" s="93"/>
      <c r="BM1847" s="93"/>
      <c r="BN1847" s="93"/>
      <c r="BO1847" s="93"/>
      <c r="BP1847" s="93"/>
      <c r="BQ1847" s="93"/>
      <c r="BR1847" s="93"/>
      <c r="BS1847" s="93"/>
      <c r="BT1847" s="93"/>
      <c r="BU1847" s="93"/>
      <c r="BV1847" s="93"/>
      <c r="BW1847" s="93"/>
      <c r="BX1847" s="93"/>
      <c r="BY1847" s="93"/>
    </row>
    <row r="1848" spans="1:77" s="97" customFormat="1" x14ac:dyDescent="0.2">
      <c r="A1848" s="157"/>
      <c r="X1848" s="93"/>
      <c r="Y1848" s="93"/>
      <c r="Z1848" s="93"/>
      <c r="AA1848" s="93"/>
      <c r="AB1848" s="93"/>
      <c r="AC1848" s="93"/>
      <c r="AD1848" s="93"/>
      <c r="AE1848" s="93"/>
      <c r="AF1848" s="93"/>
      <c r="AG1848" s="93"/>
      <c r="AH1848" s="93"/>
      <c r="AI1848" s="93"/>
      <c r="AJ1848" s="93"/>
      <c r="AK1848" s="93"/>
      <c r="AL1848" s="93"/>
      <c r="AM1848" s="93"/>
      <c r="AN1848" s="93"/>
      <c r="AO1848" s="93"/>
      <c r="AP1848" s="93"/>
      <c r="AQ1848" s="93"/>
      <c r="AR1848" s="93"/>
      <c r="AS1848" s="93"/>
      <c r="AT1848" s="93"/>
      <c r="AU1848" s="93"/>
      <c r="AV1848" s="93"/>
      <c r="AW1848" s="93"/>
      <c r="AX1848" s="93"/>
      <c r="AY1848" s="93"/>
      <c r="AZ1848" s="93"/>
      <c r="BA1848" s="93"/>
      <c r="BB1848" s="93"/>
      <c r="BC1848" s="93"/>
      <c r="BD1848" s="93"/>
      <c r="BE1848" s="93"/>
      <c r="BF1848" s="93"/>
      <c r="BG1848" s="93"/>
      <c r="BH1848" s="93"/>
      <c r="BI1848" s="93"/>
      <c r="BJ1848" s="93"/>
      <c r="BK1848" s="93"/>
      <c r="BL1848" s="93"/>
      <c r="BM1848" s="93"/>
      <c r="BN1848" s="93"/>
      <c r="BO1848" s="93"/>
      <c r="BP1848" s="93"/>
      <c r="BQ1848" s="93"/>
      <c r="BR1848" s="93"/>
      <c r="BS1848" s="93"/>
      <c r="BT1848" s="93"/>
      <c r="BU1848" s="93"/>
      <c r="BV1848" s="93"/>
      <c r="BW1848" s="93"/>
      <c r="BX1848" s="93"/>
      <c r="BY1848" s="93"/>
    </row>
    <row r="1849" spans="1:77" s="97" customFormat="1" x14ac:dyDescent="0.2">
      <c r="A1849" s="157"/>
      <c r="X1849" s="93"/>
      <c r="Y1849" s="93"/>
      <c r="Z1849" s="93"/>
      <c r="AA1849" s="93"/>
      <c r="AB1849" s="93"/>
      <c r="AC1849" s="93"/>
      <c r="AD1849" s="93"/>
      <c r="AE1849" s="93"/>
      <c r="AF1849" s="93"/>
      <c r="AG1849" s="93"/>
      <c r="AH1849" s="93"/>
      <c r="AI1849" s="93"/>
      <c r="AJ1849" s="93"/>
      <c r="AK1849" s="93"/>
      <c r="AL1849" s="93"/>
      <c r="AM1849" s="93"/>
      <c r="AN1849" s="93"/>
      <c r="AO1849" s="93"/>
      <c r="AP1849" s="93"/>
      <c r="AQ1849" s="93"/>
      <c r="AR1849" s="93"/>
      <c r="AS1849" s="93"/>
      <c r="AT1849" s="93"/>
      <c r="AU1849" s="93"/>
      <c r="AV1849" s="93"/>
      <c r="AW1849" s="93"/>
      <c r="AX1849" s="93"/>
      <c r="AY1849" s="93"/>
      <c r="AZ1849" s="93"/>
      <c r="BA1849" s="93"/>
      <c r="BB1849" s="93"/>
      <c r="BC1849" s="93"/>
      <c r="BD1849" s="93"/>
      <c r="BE1849" s="93"/>
      <c r="BF1849" s="93"/>
      <c r="BG1849" s="93"/>
      <c r="BH1849" s="93"/>
      <c r="BI1849" s="93"/>
      <c r="BJ1849" s="93"/>
      <c r="BK1849" s="93"/>
      <c r="BL1849" s="93"/>
      <c r="BM1849" s="93"/>
      <c r="BN1849" s="93"/>
      <c r="BO1849" s="93"/>
      <c r="BP1849" s="93"/>
      <c r="BQ1849" s="93"/>
      <c r="BR1849" s="93"/>
      <c r="BS1849" s="93"/>
      <c r="BT1849" s="93"/>
      <c r="BU1849" s="93"/>
      <c r="BV1849" s="93"/>
      <c r="BW1849" s="93"/>
      <c r="BX1849" s="93"/>
      <c r="BY1849" s="93"/>
    </row>
    <row r="1850" spans="1:77" s="97" customFormat="1" x14ac:dyDescent="0.2">
      <c r="A1850" s="157"/>
      <c r="X1850" s="93"/>
      <c r="Y1850" s="93"/>
      <c r="Z1850" s="93"/>
      <c r="AA1850" s="93"/>
      <c r="AB1850" s="93"/>
      <c r="AC1850" s="93"/>
      <c r="AD1850" s="93"/>
      <c r="AE1850" s="93"/>
      <c r="AF1850" s="93"/>
      <c r="AG1850" s="93"/>
      <c r="AH1850" s="93"/>
      <c r="AI1850" s="93"/>
      <c r="AJ1850" s="93"/>
      <c r="AK1850" s="93"/>
      <c r="AL1850" s="93"/>
      <c r="AM1850" s="93"/>
      <c r="AN1850" s="93"/>
      <c r="AO1850" s="93"/>
      <c r="AP1850" s="93"/>
      <c r="AQ1850" s="93"/>
      <c r="AR1850" s="93"/>
      <c r="AS1850" s="93"/>
      <c r="AT1850" s="93"/>
      <c r="AU1850" s="93"/>
      <c r="AV1850" s="93"/>
      <c r="AW1850" s="93"/>
      <c r="AX1850" s="93"/>
      <c r="AY1850" s="93"/>
      <c r="AZ1850" s="93"/>
      <c r="BA1850" s="93"/>
      <c r="BB1850" s="93"/>
      <c r="BC1850" s="93"/>
      <c r="BD1850" s="93"/>
      <c r="BE1850" s="93"/>
      <c r="BF1850" s="93"/>
      <c r="BG1850" s="93"/>
      <c r="BH1850" s="93"/>
      <c r="BI1850" s="93"/>
      <c r="BJ1850" s="93"/>
      <c r="BK1850" s="93"/>
      <c r="BL1850" s="93"/>
      <c r="BM1850" s="93"/>
      <c r="BN1850" s="93"/>
      <c r="BO1850" s="93"/>
      <c r="BP1850" s="93"/>
      <c r="BQ1850" s="93"/>
      <c r="BR1850" s="93"/>
      <c r="BS1850" s="93"/>
      <c r="BT1850" s="93"/>
      <c r="BU1850" s="93"/>
      <c r="BV1850" s="93"/>
      <c r="BW1850" s="93"/>
      <c r="BX1850" s="93"/>
      <c r="BY1850" s="93"/>
    </row>
    <row r="1851" spans="1:77" s="97" customFormat="1" x14ac:dyDescent="0.2">
      <c r="A1851" s="157"/>
      <c r="X1851" s="93"/>
      <c r="Y1851" s="93"/>
      <c r="Z1851" s="93"/>
      <c r="AA1851" s="93"/>
      <c r="AB1851" s="93"/>
      <c r="AC1851" s="93"/>
      <c r="AD1851" s="93"/>
      <c r="AE1851" s="93"/>
      <c r="AF1851" s="93"/>
      <c r="AG1851" s="93"/>
      <c r="AH1851" s="93"/>
      <c r="AI1851" s="93"/>
      <c r="AJ1851" s="93"/>
      <c r="AK1851" s="93"/>
      <c r="AL1851" s="93"/>
      <c r="AM1851" s="93"/>
      <c r="AN1851" s="93"/>
      <c r="AO1851" s="93"/>
      <c r="AP1851" s="93"/>
      <c r="AQ1851" s="93"/>
      <c r="AR1851" s="93"/>
      <c r="AS1851" s="93"/>
      <c r="AT1851" s="93"/>
      <c r="AU1851" s="93"/>
      <c r="AV1851" s="93"/>
      <c r="AW1851" s="93"/>
      <c r="AX1851" s="93"/>
      <c r="AY1851" s="93"/>
      <c r="AZ1851" s="93"/>
      <c r="BA1851" s="93"/>
      <c r="BB1851" s="93"/>
      <c r="BC1851" s="93"/>
      <c r="BD1851" s="93"/>
      <c r="BE1851" s="93"/>
      <c r="BF1851" s="93"/>
      <c r="BG1851" s="93"/>
      <c r="BH1851" s="93"/>
      <c r="BI1851" s="93"/>
      <c r="BJ1851" s="93"/>
      <c r="BK1851" s="93"/>
      <c r="BL1851" s="93"/>
      <c r="BM1851" s="93"/>
      <c r="BN1851" s="93"/>
      <c r="BO1851" s="93"/>
      <c r="BP1851" s="93"/>
      <c r="BQ1851" s="93"/>
      <c r="BR1851" s="93"/>
      <c r="BS1851" s="93"/>
      <c r="BT1851" s="93"/>
      <c r="BU1851" s="93"/>
      <c r="BV1851" s="93"/>
      <c r="BW1851" s="93"/>
      <c r="BX1851" s="93"/>
      <c r="BY1851" s="93"/>
    </row>
    <row r="1852" spans="1:77" s="97" customFormat="1" x14ac:dyDescent="0.2">
      <c r="A1852" s="157"/>
      <c r="X1852" s="93"/>
      <c r="Y1852" s="93"/>
      <c r="Z1852" s="93"/>
      <c r="AA1852" s="93"/>
      <c r="AB1852" s="93"/>
      <c r="AC1852" s="93"/>
      <c r="AD1852" s="93"/>
      <c r="AE1852" s="93"/>
      <c r="AF1852" s="93"/>
      <c r="AG1852" s="93"/>
      <c r="AH1852" s="93"/>
      <c r="AI1852" s="93"/>
      <c r="AJ1852" s="93"/>
      <c r="AK1852" s="93"/>
      <c r="AL1852" s="93"/>
      <c r="AM1852" s="93"/>
      <c r="AN1852" s="93"/>
      <c r="AO1852" s="93"/>
      <c r="AP1852" s="93"/>
      <c r="AQ1852" s="93"/>
      <c r="AR1852" s="93"/>
      <c r="AS1852" s="93"/>
      <c r="AT1852" s="93"/>
      <c r="AU1852" s="93"/>
      <c r="AV1852" s="93"/>
      <c r="AW1852" s="93"/>
      <c r="AX1852" s="93"/>
      <c r="AY1852" s="93"/>
      <c r="AZ1852" s="93"/>
      <c r="BA1852" s="93"/>
      <c r="BB1852" s="93"/>
      <c r="BC1852" s="93"/>
      <c r="BD1852" s="93"/>
      <c r="BE1852" s="93"/>
      <c r="BF1852" s="93"/>
      <c r="BG1852" s="93"/>
      <c r="BH1852" s="93"/>
      <c r="BI1852" s="93"/>
      <c r="BJ1852" s="93"/>
      <c r="BK1852" s="93"/>
      <c r="BL1852" s="93"/>
      <c r="BM1852" s="93"/>
      <c r="BN1852" s="93"/>
      <c r="BO1852" s="93"/>
      <c r="BP1852" s="93"/>
      <c r="BQ1852" s="93"/>
      <c r="BR1852" s="93"/>
      <c r="BS1852" s="93"/>
      <c r="BT1852" s="93"/>
      <c r="BU1852" s="93"/>
      <c r="BV1852" s="93"/>
      <c r="BW1852" s="93"/>
      <c r="BX1852" s="93"/>
      <c r="BY1852" s="93"/>
    </row>
    <row r="1853" spans="1:77" s="97" customFormat="1" x14ac:dyDescent="0.2">
      <c r="A1853" s="157"/>
      <c r="X1853" s="93"/>
      <c r="Y1853" s="93"/>
      <c r="Z1853" s="93"/>
      <c r="AA1853" s="93"/>
      <c r="AB1853" s="93"/>
      <c r="AC1853" s="93"/>
      <c r="AD1853" s="93"/>
      <c r="AE1853" s="93"/>
      <c r="AF1853" s="93"/>
      <c r="AG1853" s="93"/>
      <c r="AH1853" s="93"/>
      <c r="AI1853" s="93"/>
      <c r="AJ1853" s="93"/>
      <c r="AK1853" s="93"/>
      <c r="AL1853" s="93"/>
      <c r="AM1853" s="93"/>
      <c r="AN1853" s="93"/>
      <c r="AO1853" s="93"/>
      <c r="AP1853" s="93"/>
      <c r="AQ1853" s="93"/>
      <c r="AR1853" s="93"/>
      <c r="AS1853" s="93"/>
      <c r="AT1853" s="93"/>
      <c r="AU1853" s="93"/>
      <c r="AV1853" s="93"/>
      <c r="AW1853" s="93"/>
      <c r="AX1853" s="93"/>
      <c r="AY1853" s="93"/>
      <c r="AZ1853" s="93"/>
      <c r="BA1853" s="93"/>
      <c r="BB1853" s="93"/>
      <c r="BC1853" s="93"/>
      <c r="BD1853" s="93"/>
      <c r="BE1853" s="93"/>
      <c r="BF1853" s="93"/>
      <c r="BG1853" s="93"/>
      <c r="BH1853" s="93"/>
      <c r="BI1853" s="93"/>
      <c r="BJ1853" s="93"/>
      <c r="BK1853" s="93"/>
      <c r="BL1853" s="93"/>
      <c r="BM1853" s="93"/>
      <c r="BN1853" s="93"/>
      <c r="BO1853" s="93"/>
      <c r="BP1853" s="93"/>
      <c r="BQ1853" s="93"/>
      <c r="BR1853" s="93"/>
      <c r="BS1853" s="93"/>
      <c r="BT1853" s="93"/>
      <c r="BU1853" s="93"/>
      <c r="BV1853" s="93"/>
      <c r="BW1853" s="93"/>
      <c r="BX1853" s="93"/>
      <c r="BY1853" s="93"/>
    </row>
    <row r="1854" spans="1:77" s="97" customFormat="1" x14ac:dyDescent="0.2">
      <c r="A1854" s="157"/>
      <c r="X1854" s="93"/>
      <c r="Y1854" s="93"/>
      <c r="Z1854" s="93"/>
      <c r="AA1854" s="93"/>
      <c r="AB1854" s="93"/>
      <c r="AC1854" s="93"/>
      <c r="AD1854" s="93"/>
      <c r="AE1854" s="93"/>
      <c r="AF1854" s="93"/>
      <c r="AG1854" s="93"/>
      <c r="AH1854" s="93"/>
      <c r="AI1854" s="93"/>
      <c r="AJ1854" s="93"/>
      <c r="AK1854" s="93"/>
      <c r="AL1854" s="93"/>
      <c r="AM1854" s="93"/>
      <c r="AN1854" s="93"/>
      <c r="AO1854" s="93"/>
      <c r="AP1854" s="93"/>
      <c r="AQ1854" s="93"/>
      <c r="AR1854" s="93"/>
      <c r="AS1854" s="93"/>
      <c r="AT1854" s="93"/>
      <c r="AU1854" s="93"/>
      <c r="AV1854" s="93"/>
      <c r="AW1854" s="93"/>
      <c r="AX1854" s="93"/>
      <c r="AY1854" s="93"/>
      <c r="AZ1854" s="93"/>
      <c r="BA1854" s="93"/>
      <c r="BB1854" s="93"/>
      <c r="BC1854" s="93"/>
      <c r="BD1854" s="93"/>
      <c r="BE1854" s="93"/>
      <c r="BF1854" s="93"/>
      <c r="BG1854" s="93"/>
      <c r="BH1854" s="93"/>
      <c r="BI1854" s="93"/>
      <c r="BJ1854" s="93"/>
      <c r="BK1854" s="93"/>
      <c r="BL1854" s="93"/>
      <c r="BM1854" s="93"/>
      <c r="BN1854" s="93"/>
      <c r="BO1854" s="93"/>
      <c r="BP1854" s="93"/>
      <c r="BQ1854" s="93"/>
      <c r="BR1854" s="93"/>
      <c r="BS1854" s="93"/>
      <c r="BT1854" s="93"/>
      <c r="BU1854" s="93"/>
      <c r="BV1854" s="93"/>
      <c r="BW1854" s="93"/>
      <c r="BX1854" s="93"/>
      <c r="BY1854" s="93"/>
    </row>
    <row r="1855" spans="1:77" s="97" customFormat="1" x14ac:dyDescent="0.2">
      <c r="A1855" s="157"/>
      <c r="X1855" s="93"/>
      <c r="Y1855" s="93"/>
      <c r="Z1855" s="93"/>
      <c r="AA1855" s="93"/>
      <c r="AB1855" s="93"/>
      <c r="AC1855" s="93"/>
      <c r="AD1855" s="93"/>
      <c r="AE1855" s="93"/>
      <c r="AF1855" s="93"/>
      <c r="AG1855" s="93"/>
      <c r="AH1855" s="93"/>
      <c r="AI1855" s="93"/>
      <c r="AJ1855" s="93"/>
      <c r="AK1855" s="93"/>
      <c r="AL1855" s="93"/>
      <c r="AM1855" s="93"/>
      <c r="AN1855" s="93"/>
      <c r="AO1855" s="93"/>
      <c r="AP1855" s="93"/>
      <c r="AQ1855" s="93"/>
      <c r="AR1855" s="93"/>
      <c r="AS1855" s="93"/>
      <c r="AT1855" s="93"/>
      <c r="AU1855" s="93"/>
      <c r="AV1855" s="93"/>
      <c r="AW1855" s="93"/>
      <c r="AX1855" s="93"/>
      <c r="AY1855" s="93"/>
      <c r="AZ1855" s="93"/>
      <c r="BA1855" s="93"/>
      <c r="BB1855" s="93"/>
      <c r="BC1855" s="93"/>
      <c r="BD1855" s="93"/>
      <c r="BE1855" s="93"/>
      <c r="BF1855" s="93"/>
      <c r="BG1855" s="93"/>
      <c r="BH1855" s="93"/>
      <c r="BI1855" s="93"/>
      <c r="BJ1855" s="93"/>
      <c r="BK1855" s="93"/>
      <c r="BL1855" s="93"/>
      <c r="BM1855" s="93"/>
      <c r="BN1855" s="93"/>
      <c r="BO1855" s="93"/>
      <c r="BP1855" s="93"/>
      <c r="BQ1855" s="93"/>
      <c r="BR1855" s="93"/>
      <c r="BS1855" s="93"/>
      <c r="BT1855" s="93"/>
      <c r="BU1855" s="93"/>
      <c r="BV1855" s="93"/>
      <c r="BW1855" s="93"/>
      <c r="BX1855" s="93"/>
      <c r="BY1855" s="93"/>
    </row>
    <row r="1856" spans="1:77" s="97" customFormat="1" x14ac:dyDescent="0.2">
      <c r="A1856" s="157"/>
      <c r="X1856" s="93"/>
      <c r="Y1856" s="93"/>
      <c r="Z1856" s="93"/>
      <c r="AA1856" s="93"/>
      <c r="AB1856" s="93"/>
      <c r="AC1856" s="93"/>
      <c r="AD1856" s="93"/>
      <c r="AE1856" s="93"/>
      <c r="AF1856" s="93"/>
      <c r="AG1856" s="93"/>
      <c r="AH1856" s="93"/>
      <c r="AI1856" s="93"/>
      <c r="AJ1856" s="93"/>
      <c r="AK1856" s="93"/>
      <c r="AL1856" s="93"/>
      <c r="AM1856" s="93"/>
      <c r="AN1856" s="93"/>
      <c r="AO1856" s="93"/>
      <c r="AP1856" s="93"/>
      <c r="AQ1856" s="93"/>
      <c r="AR1856" s="93"/>
      <c r="AS1856" s="93"/>
      <c r="AT1856" s="93"/>
      <c r="AU1856" s="93"/>
      <c r="AV1856" s="93"/>
      <c r="AW1856" s="93"/>
      <c r="AX1856" s="93"/>
      <c r="AY1856" s="93"/>
      <c r="AZ1856" s="93"/>
      <c r="BA1856" s="93"/>
      <c r="BB1856" s="93"/>
      <c r="BC1856" s="93"/>
      <c r="BD1856" s="93"/>
      <c r="BE1856" s="93"/>
      <c r="BF1856" s="93"/>
      <c r="BG1856" s="93"/>
      <c r="BH1856" s="93"/>
      <c r="BI1856" s="93"/>
      <c r="BJ1856" s="93"/>
      <c r="BK1856" s="93"/>
      <c r="BL1856" s="93"/>
      <c r="BM1856" s="93"/>
      <c r="BN1856" s="93"/>
      <c r="BO1856" s="93"/>
      <c r="BP1856" s="93"/>
      <c r="BQ1856" s="93"/>
      <c r="BR1856" s="93"/>
      <c r="BS1856" s="93"/>
      <c r="BT1856" s="93"/>
      <c r="BU1856" s="93"/>
      <c r="BV1856" s="93"/>
      <c r="BW1856" s="93"/>
      <c r="BX1856" s="93"/>
      <c r="BY1856" s="93"/>
    </row>
    <row r="1857" spans="1:77" s="97" customFormat="1" x14ac:dyDescent="0.2">
      <c r="A1857" s="157"/>
      <c r="X1857" s="93"/>
      <c r="Y1857" s="93"/>
      <c r="Z1857" s="93"/>
      <c r="AA1857" s="93"/>
      <c r="AB1857" s="93"/>
      <c r="AC1857" s="93"/>
      <c r="AD1857" s="93"/>
      <c r="AE1857" s="93"/>
      <c r="AF1857" s="93"/>
      <c r="AG1857" s="93"/>
      <c r="AH1857" s="93"/>
      <c r="AI1857" s="93"/>
      <c r="AJ1857" s="93"/>
      <c r="AK1857" s="93"/>
      <c r="AL1857" s="93"/>
      <c r="AM1857" s="93"/>
      <c r="AN1857" s="93"/>
      <c r="AO1857" s="93"/>
      <c r="AP1857" s="93"/>
      <c r="AQ1857" s="93"/>
      <c r="AR1857" s="93"/>
      <c r="AS1857" s="93"/>
      <c r="AT1857" s="93"/>
      <c r="AU1857" s="93"/>
      <c r="AV1857" s="93"/>
      <c r="AW1857" s="93"/>
      <c r="AX1857" s="93"/>
      <c r="AY1857" s="93"/>
      <c r="AZ1857" s="93"/>
      <c r="BA1857" s="93"/>
      <c r="BB1857" s="93"/>
      <c r="BC1857" s="93"/>
      <c r="BD1857" s="93"/>
      <c r="BE1857" s="93"/>
      <c r="BF1857" s="93"/>
      <c r="BG1857" s="93"/>
      <c r="BH1857" s="93"/>
      <c r="BI1857" s="93"/>
      <c r="BJ1857" s="93"/>
      <c r="BK1857" s="93"/>
      <c r="BL1857" s="93"/>
      <c r="BM1857" s="93"/>
      <c r="BN1857" s="93"/>
      <c r="BO1857" s="93"/>
      <c r="BP1857" s="93"/>
      <c r="BQ1857" s="93"/>
      <c r="BR1857" s="93"/>
      <c r="BS1857" s="93"/>
      <c r="BT1857" s="93"/>
      <c r="BU1857" s="93"/>
      <c r="BV1857" s="93"/>
      <c r="BW1857" s="93"/>
      <c r="BX1857" s="93"/>
      <c r="BY1857" s="93"/>
    </row>
    <row r="1858" spans="1:77" s="97" customFormat="1" x14ac:dyDescent="0.2">
      <c r="A1858" s="157"/>
      <c r="X1858" s="93"/>
      <c r="Y1858" s="93"/>
      <c r="Z1858" s="93"/>
      <c r="AA1858" s="93"/>
      <c r="AB1858" s="93"/>
      <c r="AC1858" s="93"/>
      <c r="AD1858" s="93"/>
      <c r="AE1858" s="93"/>
      <c r="AF1858" s="93"/>
      <c r="AG1858" s="93"/>
      <c r="AH1858" s="93"/>
      <c r="AI1858" s="93"/>
      <c r="AJ1858" s="93"/>
      <c r="AK1858" s="93"/>
      <c r="AL1858" s="93"/>
      <c r="AM1858" s="93"/>
      <c r="AN1858" s="93"/>
      <c r="AO1858" s="93"/>
      <c r="AP1858" s="93"/>
      <c r="AQ1858" s="93"/>
      <c r="AR1858" s="93"/>
      <c r="AS1858" s="93"/>
      <c r="AT1858" s="93"/>
      <c r="AU1858" s="93"/>
      <c r="AV1858" s="93"/>
      <c r="AW1858" s="93"/>
      <c r="AX1858" s="93"/>
      <c r="AY1858" s="93"/>
      <c r="AZ1858" s="93"/>
      <c r="BA1858" s="93"/>
      <c r="BB1858" s="93"/>
      <c r="BC1858" s="93"/>
      <c r="BD1858" s="93"/>
      <c r="BE1858" s="93"/>
      <c r="BF1858" s="93"/>
      <c r="BG1858" s="93"/>
      <c r="BH1858" s="93"/>
      <c r="BI1858" s="93"/>
      <c r="BJ1858" s="93"/>
      <c r="BK1858" s="93"/>
      <c r="BL1858" s="93"/>
      <c r="BM1858" s="93"/>
      <c r="BN1858" s="93"/>
      <c r="BO1858" s="93"/>
      <c r="BP1858" s="93"/>
      <c r="BQ1858" s="93"/>
      <c r="BR1858" s="93"/>
      <c r="BS1858" s="93"/>
      <c r="BT1858" s="93"/>
      <c r="BU1858" s="93"/>
      <c r="BV1858" s="93"/>
      <c r="BW1858" s="93"/>
      <c r="BX1858" s="93"/>
      <c r="BY1858" s="93"/>
    </row>
    <row r="1859" spans="1:77" s="97" customFormat="1" x14ac:dyDescent="0.2">
      <c r="A1859" s="157"/>
      <c r="X1859" s="93"/>
      <c r="Y1859" s="93"/>
      <c r="Z1859" s="93"/>
      <c r="AA1859" s="93"/>
      <c r="AB1859" s="93"/>
      <c r="AC1859" s="93"/>
      <c r="AD1859" s="93"/>
      <c r="AE1859" s="93"/>
      <c r="AF1859" s="93"/>
      <c r="AG1859" s="93"/>
      <c r="AH1859" s="93"/>
      <c r="AI1859" s="93"/>
      <c r="AJ1859" s="93"/>
      <c r="AK1859" s="93"/>
      <c r="AL1859" s="93"/>
      <c r="AM1859" s="93"/>
      <c r="AN1859" s="93"/>
      <c r="AO1859" s="93"/>
      <c r="AP1859" s="93"/>
      <c r="AQ1859" s="93"/>
      <c r="AR1859" s="93"/>
      <c r="AS1859" s="93"/>
      <c r="AT1859" s="93"/>
      <c r="AU1859" s="93"/>
      <c r="AV1859" s="93"/>
      <c r="AW1859" s="93"/>
      <c r="AX1859" s="93"/>
      <c r="AY1859" s="93"/>
      <c r="AZ1859" s="93"/>
      <c r="BA1859" s="93"/>
      <c r="BB1859" s="93"/>
      <c r="BC1859" s="93"/>
      <c r="BD1859" s="93"/>
      <c r="BE1859" s="93"/>
      <c r="BF1859" s="93"/>
      <c r="BG1859" s="93"/>
      <c r="BH1859" s="93"/>
      <c r="BI1859" s="93"/>
      <c r="BJ1859" s="93"/>
      <c r="BK1859" s="93"/>
      <c r="BL1859" s="93"/>
      <c r="BM1859" s="93"/>
      <c r="BN1859" s="93"/>
      <c r="BO1859" s="93"/>
      <c r="BP1859" s="93"/>
      <c r="BQ1859" s="93"/>
      <c r="BR1859" s="93"/>
      <c r="BS1859" s="93"/>
      <c r="BT1859" s="93"/>
      <c r="BU1859" s="93"/>
      <c r="BV1859" s="93"/>
      <c r="BW1859" s="93"/>
      <c r="BX1859" s="93"/>
      <c r="BY1859" s="93"/>
    </row>
    <row r="1860" spans="1:77" s="97" customFormat="1" x14ac:dyDescent="0.2">
      <c r="A1860" s="157"/>
      <c r="X1860" s="93"/>
      <c r="Y1860" s="93"/>
      <c r="Z1860" s="93"/>
      <c r="AA1860" s="93"/>
      <c r="AB1860" s="93"/>
      <c r="AC1860" s="93"/>
      <c r="AD1860" s="93"/>
      <c r="AE1860" s="93"/>
      <c r="AF1860" s="93"/>
      <c r="AG1860" s="93"/>
      <c r="AH1860" s="93"/>
      <c r="AI1860" s="93"/>
      <c r="AJ1860" s="93"/>
      <c r="AK1860" s="93"/>
      <c r="AL1860" s="93"/>
      <c r="AM1860" s="93"/>
      <c r="AN1860" s="93"/>
      <c r="AO1860" s="93"/>
      <c r="AP1860" s="93"/>
      <c r="AQ1860" s="93"/>
      <c r="AR1860" s="93"/>
      <c r="AS1860" s="93"/>
      <c r="AT1860" s="93"/>
      <c r="AU1860" s="93"/>
      <c r="AV1860" s="93"/>
      <c r="AW1860" s="93"/>
      <c r="AX1860" s="93"/>
      <c r="AY1860" s="93"/>
      <c r="AZ1860" s="93"/>
      <c r="BA1860" s="93"/>
      <c r="BB1860" s="93"/>
      <c r="BC1860" s="93"/>
      <c r="BD1860" s="93"/>
      <c r="BE1860" s="93"/>
      <c r="BF1860" s="93"/>
      <c r="BG1860" s="93"/>
      <c r="BH1860" s="93"/>
      <c r="BI1860" s="93"/>
      <c r="BJ1860" s="93"/>
      <c r="BK1860" s="93"/>
      <c r="BL1860" s="93"/>
      <c r="BM1860" s="93"/>
      <c r="BN1860" s="93"/>
      <c r="BO1860" s="93"/>
      <c r="BP1860" s="93"/>
      <c r="BQ1860" s="93"/>
      <c r="BR1860" s="93"/>
      <c r="BS1860" s="93"/>
      <c r="BT1860" s="93"/>
      <c r="BU1860" s="93"/>
      <c r="BV1860" s="93"/>
      <c r="BW1860" s="93"/>
      <c r="BX1860" s="93"/>
      <c r="BY1860" s="93"/>
    </row>
    <row r="1861" spans="1:77" s="97" customFormat="1" x14ac:dyDescent="0.2">
      <c r="A1861" s="157"/>
      <c r="X1861" s="93"/>
      <c r="Y1861" s="93"/>
      <c r="Z1861" s="93"/>
      <c r="AA1861" s="93"/>
      <c r="AB1861" s="93"/>
      <c r="AC1861" s="93"/>
      <c r="AD1861" s="93"/>
      <c r="AE1861" s="93"/>
      <c r="AF1861" s="93"/>
      <c r="AG1861" s="93"/>
      <c r="AH1861" s="93"/>
      <c r="AI1861" s="93"/>
      <c r="AJ1861" s="93"/>
      <c r="AK1861" s="93"/>
      <c r="AL1861" s="93"/>
      <c r="AM1861" s="93"/>
      <c r="AN1861" s="93"/>
      <c r="AO1861" s="93"/>
      <c r="AP1861" s="93"/>
      <c r="AQ1861" s="93"/>
      <c r="AR1861" s="93"/>
      <c r="AS1861" s="93"/>
      <c r="AT1861" s="93"/>
      <c r="AU1861" s="93"/>
      <c r="AV1861" s="93"/>
      <c r="AW1861" s="93"/>
      <c r="AX1861" s="93"/>
      <c r="AY1861" s="93"/>
      <c r="AZ1861" s="93"/>
      <c r="BA1861" s="93"/>
      <c r="BB1861" s="93"/>
      <c r="BC1861" s="93"/>
      <c r="BD1861" s="93"/>
      <c r="BE1861" s="93"/>
      <c r="BF1861" s="93"/>
      <c r="BG1861" s="93"/>
      <c r="BH1861" s="93"/>
      <c r="BI1861" s="93"/>
      <c r="BJ1861" s="93"/>
      <c r="BK1861" s="93"/>
      <c r="BL1861" s="93"/>
      <c r="BM1861" s="93"/>
      <c r="BN1861" s="93"/>
      <c r="BO1861" s="93"/>
      <c r="BP1861" s="93"/>
      <c r="BQ1861" s="93"/>
      <c r="BR1861" s="93"/>
      <c r="BS1861" s="93"/>
      <c r="BT1861" s="93"/>
      <c r="BU1861" s="93"/>
      <c r="BV1861" s="93"/>
      <c r="BW1861" s="93"/>
      <c r="BX1861" s="93"/>
      <c r="BY1861" s="93"/>
    </row>
    <row r="1862" spans="1:77" s="97" customFormat="1" x14ac:dyDescent="0.2">
      <c r="A1862" s="157"/>
      <c r="X1862" s="93"/>
      <c r="Y1862" s="93"/>
      <c r="Z1862" s="93"/>
      <c r="AA1862" s="93"/>
      <c r="AB1862" s="93"/>
      <c r="AC1862" s="93"/>
      <c r="AD1862" s="93"/>
      <c r="AE1862" s="93"/>
      <c r="AF1862" s="93"/>
      <c r="AG1862" s="93"/>
      <c r="AH1862" s="93"/>
      <c r="AI1862" s="93"/>
      <c r="AJ1862" s="93"/>
      <c r="AK1862" s="93"/>
      <c r="AL1862" s="93"/>
      <c r="AM1862" s="93"/>
      <c r="AN1862" s="93"/>
      <c r="AO1862" s="93"/>
      <c r="AP1862" s="93"/>
      <c r="AQ1862" s="93"/>
      <c r="AR1862" s="93"/>
      <c r="AS1862" s="93"/>
      <c r="AT1862" s="93"/>
      <c r="AU1862" s="93"/>
      <c r="AV1862" s="93"/>
      <c r="AW1862" s="93"/>
      <c r="AX1862" s="93"/>
      <c r="AY1862" s="93"/>
      <c r="AZ1862" s="93"/>
      <c r="BA1862" s="93"/>
      <c r="BB1862" s="93"/>
      <c r="BC1862" s="93"/>
      <c r="BD1862" s="93"/>
      <c r="BE1862" s="93"/>
      <c r="BF1862" s="93"/>
      <c r="BG1862" s="93"/>
      <c r="BH1862" s="93"/>
      <c r="BI1862" s="93"/>
      <c r="BJ1862" s="93"/>
      <c r="BK1862" s="93"/>
      <c r="BL1862" s="93"/>
      <c r="BM1862" s="93"/>
      <c r="BN1862" s="93"/>
      <c r="BO1862" s="93"/>
      <c r="BP1862" s="93"/>
      <c r="BQ1862" s="93"/>
      <c r="BR1862" s="93"/>
      <c r="BS1862" s="93"/>
      <c r="BT1862" s="93"/>
      <c r="BU1862" s="93"/>
      <c r="BV1862" s="93"/>
      <c r="BW1862" s="93"/>
      <c r="BX1862" s="93"/>
      <c r="BY1862" s="93"/>
    </row>
    <row r="1863" spans="1:77" s="97" customFormat="1" x14ac:dyDescent="0.2">
      <c r="A1863" s="157"/>
      <c r="X1863" s="93"/>
      <c r="Y1863" s="93"/>
      <c r="Z1863" s="93"/>
      <c r="AA1863" s="93"/>
      <c r="AB1863" s="93"/>
      <c r="AC1863" s="93"/>
      <c r="AD1863" s="93"/>
      <c r="AE1863" s="93"/>
      <c r="AF1863" s="93"/>
      <c r="AG1863" s="93"/>
      <c r="AH1863" s="93"/>
      <c r="AI1863" s="93"/>
      <c r="AJ1863" s="93"/>
      <c r="AK1863" s="93"/>
      <c r="AL1863" s="93"/>
      <c r="AM1863" s="93"/>
      <c r="AN1863" s="93"/>
      <c r="AO1863" s="93"/>
      <c r="AP1863" s="93"/>
      <c r="AQ1863" s="93"/>
      <c r="AR1863" s="93"/>
      <c r="AS1863" s="93"/>
      <c r="AT1863" s="93"/>
      <c r="AU1863" s="93"/>
      <c r="AV1863" s="93"/>
      <c r="AW1863" s="93"/>
      <c r="AX1863" s="93"/>
      <c r="AY1863" s="93"/>
      <c r="AZ1863" s="93"/>
      <c r="BA1863" s="93"/>
      <c r="BB1863" s="93"/>
      <c r="BC1863" s="93"/>
      <c r="BD1863" s="93"/>
      <c r="BE1863" s="93"/>
      <c r="BF1863" s="93"/>
      <c r="BG1863" s="93"/>
      <c r="BH1863" s="93"/>
      <c r="BI1863" s="93"/>
      <c r="BJ1863" s="93"/>
      <c r="BK1863" s="93"/>
      <c r="BL1863" s="93"/>
      <c r="BM1863" s="93"/>
      <c r="BN1863" s="93"/>
      <c r="BO1863" s="93"/>
      <c r="BP1863" s="93"/>
      <c r="BQ1863" s="93"/>
      <c r="BR1863" s="93"/>
      <c r="BS1863" s="93"/>
      <c r="BT1863" s="93"/>
      <c r="BU1863" s="93"/>
      <c r="BV1863" s="93"/>
      <c r="BW1863" s="93"/>
      <c r="BX1863" s="93"/>
      <c r="BY1863" s="93"/>
    </row>
    <row r="1864" spans="1:77" s="97" customFormat="1" x14ac:dyDescent="0.2">
      <c r="A1864" s="157"/>
      <c r="X1864" s="93"/>
      <c r="Y1864" s="93"/>
      <c r="Z1864" s="93"/>
      <c r="AA1864" s="93"/>
      <c r="AB1864" s="93"/>
      <c r="AC1864" s="93"/>
      <c r="AD1864" s="93"/>
      <c r="AE1864" s="93"/>
      <c r="AF1864" s="93"/>
      <c r="AG1864" s="93"/>
      <c r="AH1864" s="93"/>
      <c r="AI1864" s="93"/>
      <c r="AJ1864" s="93"/>
      <c r="AK1864" s="93"/>
      <c r="AL1864" s="93"/>
      <c r="AM1864" s="93"/>
      <c r="AN1864" s="93"/>
      <c r="AO1864" s="93"/>
      <c r="AP1864" s="93"/>
      <c r="AQ1864" s="93"/>
      <c r="AR1864" s="93"/>
      <c r="AS1864" s="93"/>
      <c r="AT1864" s="93"/>
      <c r="AU1864" s="93"/>
      <c r="AV1864" s="93"/>
      <c r="AW1864" s="93"/>
      <c r="AX1864" s="93"/>
      <c r="AY1864" s="93"/>
      <c r="AZ1864" s="93"/>
      <c r="BA1864" s="93"/>
      <c r="BB1864" s="93"/>
      <c r="BC1864" s="93"/>
      <c r="BD1864" s="93"/>
      <c r="BE1864" s="93"/>
      <c r="BF1864" s="93"/>
      <c r="BG1864" s="93"/>
      <c r="BH1864" s="93"/>
      <c r="BI1864" s="93"/>
      <c r="BJ1864" s="93"/>
      <c r="BK1864" s="93"/>
      <c r="BL1864" s="93"/>
      <c r="BM1864" s="93"/>
      <c r="BN1864" s="93"/>
      <c r="BO1864" s="93"/>
      <c r="BP1864" s="93"/>
      <c r="BQ1864" s="93"/>
      <c r="BR1864" s="93"/>
      <c r="BS1864" s="93"/>
      <c r="BT1864" s="93"/>
      <c r="BU1864" s="93"/>
      <c r="BV1864" s="93"/>
      <c r="BW1864" s="93"/>
      <c r="BX1864" s="93"/>
      <c r="BY1864" s="93"/>
    </row>
    <row r="1865" spans="1:77" s="97" customFormat="1" x14ac:dyDescent="0.2">
      <c r="A1865" s="157"/>
      <c r="X1865" s="93"/>
      <c r="Y1865" s="93"/>
      <c r="Z1865" s="93"/>
      <c r="AA1865" s="93"/>
      <c r="AB1865" s="93"/>
      <c r="AC1865" s="93"/>
      <c r="AD1865" s="93"/>
      <c r="AE1865" s="93"/>
      <c r="AF1865" s="93"/>
      <c r="AG1865" s="93"/>
      <c r="AH1865" s="93"/>
      <c r="AI1865" s="93"/>
      <c r="AJ1865" s="93"/>
      <c r="AK1865" s="93"/>
      <c r="AL1865" s="93"/>
      <c r="AM1865" s="93"/>
      <c r="AN1865" s="93"/>
      <c r="AO1865" s="93"/>
      <c r="AP1865" s="93"/>
      <c r="AQ1865" s="93"/>
      <c r="AR1865" s="93"/>
      <c r="AS1865" s="93"/>
      <c r="AT1865" s="93"/>
      <c r="AU1865" s="93"/>
      <c r="AV1865" s="93"/>
      <c r="AW1865" s="93"/>
      <c r="AX1865" s="93"/>
      <c r="AY1865" s="93"/>
      <c r="AZ1865" s="93"/>
      <c r="BA1865" s="93"/>
      <c r="BB1865" s="93"/>
      <c r="BC1865" s="93"/>
      <c r="BD1865" s="93"/>
      <c r="BE1865" s="93"/>
      <c r="BF1865" s="93"/>
      <c r="BG1865" s="93"/>
      <c r="BH1865" s="93"/>
      <c r="BI1865" s="93"/>
      <c r="BJ1865" s="93"/>
      <c r="BK1865" s="93"/>
      <c r="BL1865" s="93"/>
      <c r="BM1865" s="93"/>
      <c r="BN1865" s="93"/>
      <c r="BO1865" s="93"/>
      <c r="BP1865" s="93"/>
      <c r="BQ1865" s="93"/>
      <c r="BR1865" s="93"/>
      <c r="BS1865" s="93"/>
      <c r="BT1865" s="93"/>
      <c r="BU1865" s="93"/>
      <c r="BV1865" s="93"/>
      <c r="BW1865" s="93"/>
      <c r="BX1865" s="93"/>
      <c r="BY1865" s="93"/>
    </row>
    <row r="1866" spans="1:77" s="97" customFormat="1" x14ac:dyDescent="0.2">
      <c r="A1866" s="157"/>
      <c r="X1866" s="93"/>
      <c r="Y1866" s="93"/>
      <c r="Z1866" s="93"/>
      <c r="AA1866" s="93"/>
      <c r="AB1866" s="93"/>
      <c r="AC1866" s="93"/>
      <c r="AD1866" s="93"/>
      <c r="AE1866" s="93"/>
      <c r="AF1866" s="93"/>
      <c r="AG1866" s="93"/>
      <c r="AH1866" s="93"/>
      <c r="AI1866" s="93"/>
      <c r="AJ1866" s="93"/>
      <c r="AK1866" s="93"/>
      <c r="AL1866" s="93"/>
      <c r="AM1866" s="93"/>
      <c r="AN1866" s="93"/>
      <c r="AO1866" s="93"/>
      <c r="AP1866" s="93"/>
      <c r="AQ1866" s="93"/>
      <c r="AR1866" s="93"/>
      <c r="AS1866" s="93"/>
      <c r="AT1866" s="93"/>
      <c r="AU1866" s="93"/>
      <c r="AV1866" s="93"/>
      <c r="AW1866" s="93"/>
      <c r="AX1866" s="93"/>
      <c r="AY1866" s="93"/>
      <c r="AZ1866" s="93"/>
      <c r="BA1866" s="93"/>
      <c r="BB1866" s="93"/>
      <c r="BC1866" s="93"/>
      <c r="BD1866" s="93"/>
      <c r="BE1866" s="93"/>
      <c r="BF1866" s="93"/>
      <c r="BG1866" s="93"/>
      <c r="BH1866" s="93"/>
      <c r="BI1866" s="93"/>
      <c r="BJ1866" s="93"/>
      <c r="BK1866" s="93"/>
      <c r="BL1866" s="93"/>
      <c r="BM1866" s="93"/>
      <c r="BN1866" s="93"/>
      <c r="BO1866" s="93"/>
      <c r="BP1866" s="93"/>
      <c r="BQ1866" s="93"/>
      <c r="BR1866" s="93"/>
      <c r="BS1866" s="93"/>
      <c r="BT1866" s="93"/>
      <c r="BU1866" s="93"/>
      <c r="BV1866" s="93"/>
      <c r="BW1866" s="93"/>
      <c r="BX1866" s="93"/>
      <c r="BY1866" s="93"/>
    </row>
    <row r="1867" spans="1:77" s="97" customFormat="1" x14ac:dyDescent="0.2">
      <c r="A1867" s="157"/>
      <c r="X1867" s="93"/>
      <c r="Y1867" s="93"/>
      <c r="Z1867" s="93"/>
      <c r="AA1867" s="93"/>
      <c r="AB1867" s="93"/>
      <c r="AC1867" s="93"/>
      <c r="AD1867" s="93"/>
      <c r="AE1867" s="93"/>
      <c r="AF1867" s="93"/>
      <c r="AG1867" s="93"/>
      <c r="AH1867" s="93"/>
      <c r="AI1867" s="93"/>
      <c r="AJ1867" s="93"/>
      <c r="AK1867" s="93"/>
      <c r="AL1867" s="93"/>
      <c r="AM1867" s="93"/>
      <c r="AN1867" s="93"/>
      <c r="AO1867" s="93"/>
      <c r="AP1867" s="93"/>
      <c r="AQ1867" s="93"/>
      <c r="AR1867" s="93"/>
      <c r="AS1867" s="93"/>
      <c r="AT1867" s="93"/>
      <c r="AU1867" s="93"/>
      <c r="AV1867" s="93"/>
      <c r="AW1867" s="93"/>
      <c r="AX1867" s="93"/>
      <c r="AY1867" s="93"/>
      <c r="AZ1867" s="93"/>
      <c r="BA1867" s="93"/>
      <c r="BB1867" s="93"/>
      <c r="BC1867" s="93"/>
      <c r="BD1867" s="93"/>
      <c r="BE1867" s="93"/>
      <c r="BF1867" s="93"/>
      <c r="BG1867" s="93"/>
      <c r="BH1867" s="93"/>
      <c r="BI1867" s="93"/>
      <c r="BJ1867" s="93"/>
      <c r="BK1867" s="93"/>
      <c r="BL1867" s="93"/>
      <c r="BM1867" s="93"/>
      <c r="BN1867" s="93"/>
      <c r="BO1867" s="93"/>
      <c r="BP1867" s="93"/>
      <c r="BQ1867" s="93"/>
      <c r="BR1867" s="93"/>
      <c r="BS1867" s="93"/>
      <c r="BT1867" s="93"/>
      <c r="BU1867" s="93"/>
      <c r="BV1867" s="93"/>
      <c r="BW1867" s="93"/>
      <c r="BX1867" s="93"/>
      <c r="BY1867" s="93"/>
    </row>
    <row r="1868" spans="1:77" s="97" customFormat="1" x14ac:dyDescent="0.2">
      <c r="A1868" s="157"/>
      <c r="X1868" s="93"/>
      <c r="Y1868" s="93"/>
      <c r="Z1868" s="93"/>
      <c r="AA1868" s="93"/>
      <c r="AB1868" s="93"/>
      <c r="AC1868" s="93"/>
      <c r="AD1868" s="93"/>
      <c r="AE1868" s="93"/>
      <c r="AF1868" s="93"/>
      <c r="AG1868" s="93"/>
      <c r="AH1868" s="93"/>
      <c r="AI1868" s="93"/>
      <c r="AJ1868" s="93"/>
      <c r="AK1868" s="93"/>
      <c r="AL1868" s="93"/>
      <c r="AM1868" s="93"/>
      <c r="AN1868" s="93"/>
      <c r="AO1868" s="93"/>
      <c r="AP1868" s="93"/>
      <c r="AQ1868" s="93"/>
      <c r="AR1868" s="93"/>
      <c r="AS1868" s="93"/>
      <c r="AT1868" s="93"/>
      <c r="AU1868" s="93"/>
      <c r="AV1868" s="93"/>
      <c r="AW1868" s="93"/>
      <c r="AX1868" s="93"/>
      <c r="AY1868" s="93"/>
      <c r="AZ1868" s="93"/>
      <c r="BA1868" s="93"/>
      <c r="BB1868" s="93"/>
      <c r="BC1868" s="93"/>
      <c r="BD1868" s="93"/>
      <c r="BE1868" s="93"/>
      <c r="BF1868" s="93"/>
      <c r="BG1868" s="93"/>
      <c r="BH1868" s="93"/>
      <c r="BI1868" s="93"/>
      <c r="BJ1868" s="93"/>
      <c r="BK1868" s="93"/>
      <c r="BL1868" s="93"/>
      <c r="BM1868" s="93"/>
      <c r="BN1868" s="93"/>
      <c r="BO1868" s="93"/>
      <c r="BP1868" s="93"/>
      <c r="BQ1868" s="93"/>
      <c r="BR1868" s="93"/>
      <c r="BS1868" s="93"/>
      <c r="BT1868" s="93"/>
      <c r="BU1868" s="93"/>
      <c r="BV1868" s="93"/>
      <c r="BW1868" s="93"/>
      <c r="BX1868" s="93"/>
      <c r="BY1868" s="93"/>
    </row>
    <row r="1869" spans="1:77" s="97" customFormat="1" x14ac:dyDescent="0.2">
      <c r="A1869" s="157"/>
      <c r="X1869" s="93"/>
      <c r="Y1869" s="93"/>
      <c r="Z1869" s="93"/>
      <c r="AA1869" s="93"/>
      <c r="AB1869" s="93"/>
      <c r="AC1869" s="93"/>
      <c r="AD1869" s="93"/>
      <c r="AE1869" s="93"/>
      <c r="AF1869" s="93"/>
      <c r="AG1869" s="93"/>
      <c r="AH1869" s="93"/>
      <c r="AI1869" s="93"/>
      <c r="AJ1869" s="93"/>
      <c r="AK1869" s="93"/>
      <c r="AL1869" s="93"/>
      <c r="AM1869" s="93"/>
      <c r="AN1869" s="93"/>
      <c r="AO1869" s="93"/>
      <c r="AP1869" s="93"/>
      <c r="AQ1869" s="93"/>
      <c r="AR1869" s="93"/>
      <c r="AS1869" s="93"/>
      <c r="AT1869" s="93"/>
      <c r="AU1869" s="93"/>
      <c r="AV1869" s="93"/>
      <c r="AW1869" s="93"/>
      <c r="AX1869" s="93"/>
      <c r="AY1869" s="93"/>
      <c r="AZ1869" s="93"/>
      <c r="BA1869" s="93"/>
      <c r="BB1869" s="93"/>
      <c r="BC1869" s="93"/>
      <c r="BD1869" s="93"/>
      <c r="BE1869" s="93"/>
      <c r="BF1869" s="93"/>
      <c r="BG1869" s="93"/>
      <c r="BH1869" s="93"/>
      <c r="BI1869" s="93"/>
      <c r="BJ1869" s="93"/>
      <c r="BK1869" s="93"/>
      <c r="BL1869" s="93"/>
      <c r="BM1869" s="93"/>
      <c r="BN1869" s="93"/>
      <c r="BO1869" s="93"/>
      <c r="BP1869" s="93"/>
      <c r="BQ1869" s="93"/>
      <c r="BR1869" s="93"/>
      <c r="BS1869" s="93"/>
      <c r="BT1869" s="93"/>
      <c r="BU1869" s="93"/>
      <c r="BV1869" s="93"/>
      <c r="BW1869" s="93"/>
      <c r="BX1869" s="93"/>
      <c r="BY1869" s="93"/>
    </row>
    <row r="1870" spans="1:77" s="97" customFormat="1" x14ac:dyDescent="0.2">
      <c r="A1870" s="157"/>
      <c r="X1870" s="93"/>
      <c r="Y1870" s="93"/>
      <c r="Z1870" s="93"/>
      <c r="AA1870" s="93"/>
      <c r="AB1870" s="93"/>
      <c r="AC1870" s="93"/>
      <c r="AD1870" s="93"/>
      <c r="AE1870" s="93"/>
      <c r="AF1870" s="93"/>
      <c r="AG1870" s="93"/>
      <c r="AH1870" s="93"/>
      <c r="AI1870" s="93"/>
      <c r="AJ1870" s="93"/>
      <c r="AK1870" s="93"/>
      <c r="AL1870" s="93"/>
      <c r="AM1870" s="93"/>
      <c r="AN1870" s="93"/>
      <c r="AO1870" s="93"/>
      <c r="AP1870" s="93"/>
      <c r="AQ1870" s="93"/>
      <c r="AR1870" s="93"/>
      <c r="AS1870" s="93"/>
      <c r="AT1870" s="93"/>
      <c r="AU1870" s="93"/>
      <c r="AV1870" s="93"/>
      <c r="AW1870" s="93"/>
      <c r="AX1870" s="93"/>
      <c r="AY1870" s="93"/>
      <c r="AZ1870" s="93"/>
      <c r="BA1870" s="93"/>
      <c r="BB1870" s="93"/>
      <c r="BC1870" s="93"/>
      <c r="BD1870" s="93"/>
      <c r="BE1870" s="93"/>
      <c r="BF1870" s="93"/>
      <c r="BG1870" s="93"/>
      <c r="BH1870" s="93"/>
      <c r="BI1870" s="93"/>
      <c r="BJ1870" s="93"/>
      <c r="BK1870" s="93"/>
      <c r="BL1870" s="93"/>
      <c r="BM1870" s="93"/>
      <c r="BN1870" s="93"/>
      <c r="BO1870" s="93"/>
      <c r="BP1870" s="93"/>
      <c r="BQ1870" s="93"/>
      <c r="BR1870" s="93"/>
      <c r="BS1870" s="93"/>
      <c r="BT1870" s="93"/>
      <c r="BU1870" s="93"/>
      <c r="BV1870" s="93"/>
      <c r="BW1870" s="93"/>
      <c r="BX1870" s="93"/>
      <c r="BY1870" s="93"/>
    </row>
    <row r="1871" spans="1:77" s="97" customFormat="1" x14ac:dyDescent="0.2">
      <c r="A1871" s="157"/>
      <c r="X1871" s="93"/>
      <c r="Y1871" s="93"/>
      <c r="Z1871" s="93"/>
      <c r="AA1871" s="93"/>
      <c r="AB1871" s="93"/>
      <c r="AC1871" s="93"/>
      <c r="AD1871" s="93"/>
      <c r="AE1871" s="93"/>
      <c r="AF1871" s="93"/>
      <c r="AG1871" s="93"/>
      <c r="AH1871" s="93"/>
      <c r="AI1871" s="93"/>
      <c r="AJ1871" s="93"/>
      <c r="AK1871" s="93"/>
      <c r="AL1871" s="93"/>
      <c r="AM1871" s="93"/>
      <c r="AN1871" s="93"/>
      <c r="AO1871" s="93"/>
      <c r="AP1871" s="93"/>
      <c r="AQ1871" s="93"/>
      <c r="AR1871" s="93"/>
      <c r="AS1871" s="93"/>
      <c r="AT1871" s="93"/>
      <c r="AU1871" s="93"/>
      <c r="AV1871" s="93"/>
      <c r="AW1871" s="93"/>
      <c r="AX1871" s="93"/>
      <c r="AY1871" s="93"/>
      <c r="AZ1871" s="93"/>
      <c r="BA1871" s="93"/>
      <c r="BB1871" s="93"/>
      <c r="BC1871" s="93"/>
      <c r="BD1871" s="93"/>
      <c r="BE1871" s="93"/>
      <c r="BF1871" s="93"/>
      <c r="BG1871" s="93"/>
      <c r="BH1871" s="93"/>
      <c r="BI1871" s="93"/>
      <c r="BJ1871" s="93"/>
      <c r="BK1871" s="93"/>
      <c r="BL1871" s="93"/>
      <c r="BM1871" s="93"/>
      <c r="BN1871" s="93"/>
      <c r="BO1871" s="93"/>
      <c r="BP1871" s="93"/>
      <c r="BQ1871" s="93"/>
      <c r="BR1871" s="93"/>
      <c r="BS1871" s="93"/>
      <c r="BT1871" s="93"/>
      <c r="BU1871" s="93"/>
      <c r="BV1871" s="93"/>
      <c r="BW1871" s="93"/>
      <c r="BX1871" s="93"/>
      <c r="BY1871" s="93"/>
    </row>
    <row r="1872" spans="1:77" s="97" customFormat="1" x14ac:dyDescent="0.2">
      <c r="A1872" s="157"/>
      <c r="X1872" s="93"/>
      <c r="Y1872" s="93"/>
      <c r="Z1872" s="93"/>
      <c r="AA1872" s="93"/>
      <c r="AB1872" s="93"/>
      <c r="AC1872" s="93"/>
      <c r="AD1872" s="93"/>
      <c r="AE1872" s="93"/>
      <c r="AF1872" s="93"/>
      <c r="AG1872" s="93"/>
      <c r="AH1872" s="93"/>
      <c r="AI1872" s="93"/>
      <c r="AJ1872" s="93"/>
      <c r="AK1872" s="93"/>
      <c r="AL1872" s="93"/>
      <c r="AM1872" s="93"/>
      <c r="AN1872" s="93"/>
      <c r="AO1872" s="93"/>
      <c r="AP1872" s="93"/>
      <c r="AQ1872" s="93"/>
      <c r="AR1872" s="93"/>
      <c r="AS1872" s="93"/>
      <c r="AT1872" s="93"/>
      <c r="AU1872" s="93"/>
      <c r="AV1872" s="93"/>
      <c r="AW1872" s="93"/>
      <c r="AX1872" s="93"/>
      <c r="AY1872" s="93"/>
      <c r="AZ1872" s="93"/>
      <c r="BA1872" s="93"/>
      <c r="BB1872" s="93"/>
      <c r="BC1872" s="93"/>
      <c r="BD1872" s="93"/>
      <c r="BE1872" s="93"/>
      <c r="BF1872" s="93"/>
      <c r="BG1872" s="93"/>
      <c r="BH1872" s="93"/>
      <c r="BI1872" s="93"/>
      <c r="BJ1872" s="93"/>
      <c r="BK1872" s="93"/>
      <c r="BL1872" s="93"/>
      <c r="BM1872" s="93"/>
      <c r="BN1872" s="93"/>
      <c r="BO1872" s="93"/>
      <c r="BP1872" s="93"/>
      <c r="BQ1872" s="93"/>
      <c r="BR1872" s="93"/>
      <c r="BS1872" s="93"/>
      <c r="BT1872" s="93"/>
      <c r="BU1872" s="93"/>
      <c r="BV1872" s="93"/>
      <c r="BW1872" s="93"/>
      <c r="BX1872" s="93"/>
      <c r="BY1872" s="93"/>
    </row>
    <row r="1873" spans="1:77" s="97" customFormat="1" x14ac:dyDescent="0.2">
      <c r="A1873" s="157"/>
      <c r="X1873" s="93"/>
      <c r="Y1873" s="93"/>
      <c r="Z1873" s="93"/>
      <c r="AA1873" s="93"/>
      <c r="AB1873" s="93"/>
      <c r="AC1873" s="93"/>
      <c r="AD1873" s="93"/>
      <c r="AE1873" s="93"/>
      <c r="AF1873" s="93"/>
      <c r="AG1873" s="93"/>
      <c r="AH1873" s="93"/>
      <c r="AI1873" s="93"/>
      <c r="AJ1873" s="93"/>
      <c r="AK1873" s="93"/>
      <c r="AL1873" s="93"/>
      <c r="AM1873" s="93"/>
      <c r="AN1873" s="93"/>
      <c r="AO1873" s="93"/>
      <c r="AP1873" s="93"/>
      <c r="AQ1873" s="93"/>
      <c r="AR1873" s="93"/>
      <c r="AS1873" s="93"/>
      <c r="AT1873" s="93"/>
      <c r="AU1873" s="93"/>
      <c r="AV1873" s="93"/>
      <c r="AW1873" s="93"/>
      <c r="AX1873" s="93"/>
      <c r="AY1873" s="93"/>
      <c r="AZ1873" s="93"/>
      <c r="BA1873" s="93"/>
      <c r="BB1873" s="93"/>
      <c r="BC1873" s="93"/>
      <c r="BD1873" s="93"/>
      <c r="BE1873" s="93"/>
      <c r="BF1873" s="93"/>
      <c r="BG1873" s="93"/>
      <c r="BH1873" s="93"/>
      <c r="BI1873" s="93"/>
      <c r="BJ1873" s="93"/>
      <c r="BK1873" s="93"/>
      <c r="BL1873" s="93"/>
      <c r="BM1873" s="93"/>
      <c r="BN1873" s="93"/>
      <c r="BO1873" s="93"/>
      <c r="BP1873" s="93"/>
      <c r="BQ1873" s="93"/>
      <c r="BR1873" s="93"/>
      <c r="BS1873" s="93"/>
      <c r="BT1873" s="93"/>
      <c r="BU1873" s="93"/>
      <c r="BV1873" s="93"/>
      <c r="BW1873" s="93"/>
      <c r="BX1873" s="93"/>
      <c r="BY1873" s="93"/>
    </row>
    <row r="1874" spans="1:77" s="97" customFormat="1" x14ac:dyDescent="0.2">
      <c r="A1874" s="157"/>
      <c r="X1874" s="93"/>
      <c r="Y1874" s="93"/>
      <c r="Z1874" s="93"/>
      <c r="AA1874" s="93"/>
      <c r="AB1874" s="93"/>
      <c r="AC1874" s="93"/>
      <c r="AD1874" s="93"/>
      <c r="AE1874" s="93"/>
      <c r="AF1874" s="93"/>
      <c r="AG1874" s="93"/>
      <c r="AH1874" s="93"/>
      <c r="AI1874" s="93"/>
      <c r="AJ1874" s="93"/>
      <c r="AK1874" s="93"/>
      <c r="AL1874" s="93"/>
      <c r="AM1874" s="93"/>
      <c r="AN1874" s="93"/>
      <c r="AO1874" s="93"/>
      <c r="AP1874" s="93"/>
      <c r="AQ1874" s="93"/>
      <c r="AR1874" s="93"/>
      <c r="AS1874" s="93"/>
      <c r="AT1874" s="93"/>
      <c r="AU1874" s="93"/>
      <c r="AV1874" s="93"/>
      <c r="AW1874" s="93"/>
      <c r="AX1874" s="93"/>
      <c r="AY1874" s="93"/>
      <c r="AZ1874" s="93"/>
      <c r="BA1874" s="93"/>
      <c r="BB1874" s="93"/>
      <c r="BC1874" s="93"/>
      <c r="BD1874" s="93"/>
      <c r="BE1874" s="93"/>
      <c r="BF1874" s="93"/>
      <c r="BG1874" s="93"/>
      <c r="BH1874" s="93"/>
      <c r="BI1874" s="93"/>
      <c r="BJ1874" s="93"/>
      <c r="BK1874" s="93"/>
      <c r="BL1874" s="93"/>
      <c r="BM1874" s="93"/>
      <c r="BN1874" s="93"/>
      <c r="BO1874" s="93"/>
      <c r="BP1874" s="93"/>
      <c r="BQ1874" s="93"/>
      <c r="BR1874" s="93"/>
      <c r="BS1874" s="93"/>
      <c r="BT1874" s="93"/>
      <c r="BU1874" s="93"/>
      <c r="BV1874" s="93"/>
      <c r="BW1874" s="93"/>
      <c r="BX1874" s="93"/>
      <c r="BY1874" s="93"/>
    </row>
    <row r="1875" spans="1:77" s="97" customFormat="1" x14ac:dyDescent="0.2">
      <c r="A1875" s="157"/>
      <c r="X1875" s="93"/>
      <c r="Y1875" s="93"/>
      <c r="Z1875" s="93"/>
      <c r="AA1875" s="93"/>
      <c r="AB1875" s="93"/>
      <c r="AC1875" s="93"/>
      <c r="AD1875" s="93"/>
      <c r="AE1875" s="93"/>
      <c r="AF1875" s="93"/>
      <c r="AG1875" s="93"/>
      <c r="AH1875" s="93"/>
      <c r="AI1875" s="93"/>
      <c r="AJ1875" s="93"/>
      <c r="AK1875" s="93"/>
      <c r="AL1875" s="93"/>
      <c r="AM1875" s="93"/>
      <c r="AN1875" s="93"/>
      <c r="AO1875" s="93"/>
      <c r="AP1875" s="93"/>
      <c r="AQ1875" s="93"/>
      <c r="AR1875" s="93"/>
      <c r="AS1875" s="93"/>
      <c r="AT1875" s="93"/>
      <c r="AU1875" s="93"/>
      <c r="AV1875" s="93"/>
      <c r="AW1875" s="93"/>
      <c r="AX1875" s="93"/>
      <c r="AY1875" s="93"/>
      <c r="AZ1875" s="93"/>
      <c r="BA1875" s="93"/>
      <c r="BB1875" s="93"/>
      <c r="BC1875" s="93"/>
      <c r="BD1875" s="93"/>
      <c r="BE1875" s="93"/>
      <c r="BF1875" s="93"/>
      <c r="BG1875" s="93"/>
      <c r="BH1875" s="93"/>
      <c r="BI1875" s="93"/>
      <c r="BJ1875" s="93"/>
      <c r="BK1875" s="93"/>
      <c r="BL1875" s="93"/>
      <c r="BM1875" s="93"/>
      <c r="BN1875" s="93"/>
      <c r="BO1875" s="93"/>
      <c r="BP1875" s="93"/>
      <c r="BQ1875" s="93"/>
      <c r="BR1875" s="93"/>
      <c r="BS1875" s="93"/>
      <c r="BT1875" s="93"/>
      <c r="BU1875" s="93"/>
      <c r="BV1875" s="93"/>
      <c r="BW1875" s="93"/>
      <c r="BX1875" s="93"/>
      <c r="BY1875" s="93"/>
    </row>
    <row r="1876" spans="1:77" s="97" customFormat="1" x14ac:dyDescent="0.2">
      <c r="A1876" s="157"/>
      <c r="X1876" s="93"/>
      <c r="Y1876" s="93"/>
      <c r="Z1876" s="93"/>
      <c r="AA1876" s="93"/>
      <c r="AB1876" s="93"/>
      <c r="AC1876" s="93"/>
      <c r="AD1876" s="93"/>
      <c r="AE1876" s="93"/>
      <c r="AF1876" s="93"/>
      <c r="AG1876" s="93"/>
      <c r="AH1876" s="93"/>
      <c r="AI1876" s="93"/>
      <c r="AJ1876" s="93"/>
      <c r="AK1876" s="93"/>
      <c r="AL1876" s="93"/>
      <c r="AM1876" s="93"/>
      <c r="AN1876" s="93"/>
      <c r="AO1876" s="93"/>
      <c r="AP1876" s="93"/>
      <c r="AQ1876" s="93"/>
      <c r="AR1876" s="93"/>
      <c r="AS1876" s="93"/>
      <c r="AT1876" s="93"/>
      <c r="AU1876" s="93"/>
      <c r="AV1876" s="93"/>
      <c r="AW1876" s="93"/>
      <c r="AX1876" s="93"/>
      <c r="AY1876" s="93"/>
      <c r="AZ1876" s="93"/>
      <c r="BA1876" s="93"/>
      <c r="BB1876" s="93"/>
      <c r="BC1876" s="93"/>
      <c r="BD1876" s="93"/>
      <c r="BE1876" s="93"/>
      <c r="BF1876" s="93"/>
      <c r="BG1876" s="93"/>
      <c r="BH1876" s="93"/>
      <c r="BI1876" s="93"/>
      <c r="BJ1876" s="93"/>
      <c r="BK1876" s="93"/>
      <c r="BL1876" s="93"/>
      <c r="BM1876" s="93"/>
      <c r="BN1876" s="93"/>
      <c r="BO1876" s="93"/>
      <c r="BP1876" s="93"/>
      <c r="BQ1876" s="93"/>
      <c r="BR1876" s="93"/>
      <c r="BS1876" s="93"/>
      <c r="BT1876" s="93"/>
      <c r="BU1876" s="93"/>
      <c r="BV1876" s="93"/>
      <c r="BW1876" s="93"/>
      <c r="BX1876" s="93"/>
      <c r="BY1876" s="93"/>
    </row>
    <row r="1877" spans="1:77" s="97" customFormat="1" x14ac:dyDescent="0.2">
      <c r="A1877" s="157"/>
      <c r="X1877" s="93"/>
      <c r="Y1877" s="93"/>
      <c r="Z1877" s="93"/>
      <c r="AA1877" s="93"/>
      <c r="AB1877" s="93"/>
      <c r="AC1877" s="93"/>
      <c r="AD1877" s="93"/>
      <c r="AE1877" s="93"/>
      <c r="AF1877" s="93"/>
      <c r="AG1877" s="93"/>
      <c r="AH1877" s="93"/>
      <c r="AI1877" s="93"/>
      <c r="AJ1877" s="93"/>
      <c r="AK1877" s="93"/>
      <c r="AL1877" s="93"/>
      <c r="AM1877" s="93"/>
      <c r="AN1877" s="93"/>
      <c r="AO1877" s="93"/>
      <c r="AP1877" s="93"/>
      <c r="AQ1877" s="93"/>
      <c r="AR1877" s="93"/>
      <c r="AS1877" s="93"/>
      <c r="AT1877" s="93"/>
      <c r="AU1877" s="93"/>
      <c r="AV1877" s="93"/>
      <c r="AW1877" s="93"/>
      <c r="AX1877" s="93"/>
      <c r="AY1877" s="93"/>
      <c r="AZ1877" s="93"/>
      <c r="BA1877" s="93"/>
      <c r="BB1877" s="93"/>
      <c r="BC1877" s="93"/>
      <c r="BD1877" s="93"/>
      <c r="BE1877" s="93"/>
      <c r="BF1877" s="93"/>
      <c r="BG1877" s="93"/>
      <c r="BH1877" s="93"/>
      <c r="BI1877" s="93"/>
      <c r="BJ1877" s="93"/>
      <c r="BK1877" s="93"/>
      <c r="BL1877" s="93"/>
      <c r="BM1877" s="93"/>
      <c r="BN1877" s="93"/>
      <c r="BO1877" s="93"/>
      <c r="BP1877" s="93"/>
      <c r="BQ1877" s="93"/>
      <c r="BR1877" s="93"/>
      <c r="BS1877" s="93"/>
      <c r="BT1877" s="93"/>
      <c r="BU1877" s="93"/>
      <c r="BV1877" s="93"/>
      <c r="BW1877" s="93"/>
      <c r="BX1877" s="93"/>
      <c r="BY1877" s="93"/>
    </row>
    <row r="1878" spans="1:77" s="97" customFormat="1" x14ac:dyDescent="0.2">
      <c r="A1878" s="157"/>
      <c r="X1878" s="93"/>
      <c r="Y1878" s="93"/>
      <c r="Z1878" s="93"/>
      <c r="AA1878" s="93"/>
      <c r="AB1878" s="93"/>
      <c r="AC1878" s="93"/>
      <c r="AD1878" s="93"/>
      <c r="AE1878" s="93"/>
      <c r="AF1878" s="93"/>
      <c r="AG1878" s="93"/>
      <c r="AH1878" s="93"/>
      <c r="AI1878" s="93"/>
      <c r="AJ1878" s="93"/>
      <c r="AK1878" s="93"/>
      <c r="AL1878" s="93"/>
      <c r="AM1878" s="93"/>
      <c r="AN1878" s="93"/>
      <c r="AO1878" s="93"/>
      <c r="AP1878" s="93"/>
      <c r="AQ1878" s="93"/>
      <c r="AR1878" s="93"/>
      <c r="AS1878" s="93"/>
      <c r="AT1878" s="93"/>
      <c r="AU1878" s="93"/>
      <c r="AV1878" s="93"/>
      <c r="AW1878" s="93"/>
      <c r="AX1878" s="93"/>
      <c r="AY1878" s="93"/>
      <c r="AZ1878" s="93"/>
      <c r="BA1878" s="93"/>
      <c r="BB1878" s="93"/>
      <c r="BC1878" s="93"/>
      <c r="BD1878" s="93"/>
      <c r="BE1878" s="93"/>
      <c r="BF1878" s="93"/>
      <c r="BG1878" s="93"/>
      <c r="BH1878" s="93"/>
      <c r="BI1878" s="93"/>
      <c r="BJ1878" s="93"/>
      <c r="BK1878" s="93"/>
      <c r="BL1878" s="93"/>
      <c r="BM1878" s="93"/>
      <c r="BN1878" s="93"/>
      <c r="BO1878" s="93"/>
      <c r="BP1878" s="93"/>
      <c r="BQ1878" s="93"/>
      <c r="BR1878" s="93"/>
      <c r="BS1878" s="93"/>
      <c r="BT1878" s="93"/>
      <c r="BU1878" s="93"/>
      <c r="BV1878" s="93"/>
      <c r="BW1878" s="93"/>
      <c r="BX1878" s="93"/>
      <c r="BY1878" s="93"/>
    </row>
    <row r="1879" spans="1:77" s="97" customFormat="1" x14ac:dyDescent="0.2">
      <c r="A1879" s="157"/>
      <c r="X1879" s="93"/>
      <c r="Y1879" s="93"/>
      <c r="Z1879" s="93"/>
      <c r="AA1879" s="93"/>
      <c r="AB1879" s="93"/>
      <c r="AC1879" s="93"/>
      <c r="AD1879" s="93"/>
      <c r="AE1879" s="93"/>
      <c r="AF1879" s="93"/>
      <c r="AG1879" s="93"/>
      <c r="AH1879" s="93"/>
      <c r="AI1879" s="93"/>
      <c r="AJ1879" s="93"/>
      <c r="AK1879" s="93"/>
      <c r="AL1879" s="93"/>
      <c r="AM1879" s="93"/>
      <c r="AN1879" s="93"/>
      <c r="AO1879" s="93"/>
      <c r="AP1879" s="93"/>
      <c r="AQ1879" s="93"/>
      <c r="AR1879" s="93"/>
      <c r="AS1879" s="93"/>
      <c r="AT1879" s="93"/>
      <c r="AU1879" s="93"/>
      <c r="AV1879" s="93"/>
      <c r="AW1879" s="93"/>
      <c r="AX1879" s="93"/>
      <c r="AY1879" s="93"/>
      <c r="AZ1879" s="93"/>
      <c r="BA1879" s="93"/>
      <c r="BB1879" s="93"/>
      <c r="BC1879" s="93"/>
      <c r="BD1879" s="93"/>
      <c r="BE1879" s="93"/>
      <c r="BF1879" s="93"/>
      <c r="BG1879" s="93"/>
      <c r="BH1879" s="93"/>
      <c r="BI1879" s="93"/>
      <c r="BJ1879" s="93"/>
      <c r="BK1879" s="93"/>
      <c r="BL1879" s="93"/>
      <c r="BM1879" s="93"/>
      <c r="BN1879" s="93"/>
      <c r="BO1879" s="93"/>
      <c r="BP1879" s="93"/>
      <c r="BQ1879" s="93"/>
      <c r="BR1879" s="93"/>
      <c r="BS1879" s="93"/>
      <c r="BT1879" s="93"/>
      <c r="BU1879" s="93"/>
      <c r="BV1879" s="93"/>
      <c r="BW1879" s="93"/>
      <c r="BX1879" s="93"/>
      <c r="BY1879" s="93"/>
    </row>
    <row r="1880" spans="1:77" s="97" customFormat="1" x14ac:dyDescent="0.2">
      <c r="A1880" s="157"/>
      <c r="X1880" s="93"/>
      <c r="Y1880" s="93"/>
      <c r="Z1880" s="93"/>
      <c r="AA1880" s="93"/>
      <c r="AB1880" s="93"/>
      <c r="AC1880" s="93"/>
      <c r="AD1880" s="93"/>
      <c r="AE1880" s="93"/>
      <c r="AF1880" s="93"/>
      <c r="AG1880" s="93"/>
      <c r="AH1880" s="93"/>
      <c r="AI1880" s="93"/>
      <c r="AJ1880" s="93"/>
      <c r="AK1880" s="93"/>
      <c r="AL1880" s="93"/>
      <c r="AM1880" s="93"/>
      <c r="AN1880" s="93"/>
      <c r="AO1880" s="93"/>
      <c r="AP1880" s="93"/>
      <c r="AQ1880" s="93"/>
      <c r="AR1880" s="93"/>
      <c r="AS1880" s="93"/>
      <c r="AT1880" s="93"/>
      <c r="AU1880" s="93"/>
      <c r="AV1880" s="93"/>
      <c r="AW1880" s="93"/>
      <c r="AX1880" s="93"/>
      <c r="AY1880" s="93"/>
      <c r="AZ1880" s="93"/>
      <c r="BA1880" s="93"/>
      <c r="BB1880" s="93"/>
      <c r="BC1880" s="93"/>
      <c r="BD1880" s="93"/>
      <c r="BE1880" s="93"/>
      <c r="BF1880" s="93"/>
      <c r="BG1880" s="93"/>
      <c r="BH1880" s="93"/>
      <c r="BI1880" s="93"/>
      <c r="BJ1880" s="93"/>
      <c r="BK1880" s="93"/>
      <c r="BL1880" s="93"/>
      <c r="BM1880" s="93"/>
      <c r="BN1880" s="93"/>
      <c r="BO1880" s="93"/>
      <c r="BP1880" s="93"/>
      <c r="BQ1880" s="93"/>
      <c r="BR1880" s="93"/>
      <c r="BS1880" s="93"/>
      <c r="BT1880" s="93"/>
      <c r="BU1880" s="93"/>
      <c r="BV1880" s="93"/>
      <c r="BW1880" s="93"/>
      <c r="BX1880" s="93"/>
      <c r="BY1880" s="93"/>
    </row>
    <row r="1881" spans="1:77" s="97" customFormat="1" x14ac:dyDescent="0.2">
      <c r="A1881" s="157"/>
      <c r="X1881" s="93"/>
      <c r="Y1881" s="93"/>
      <c r="Z1881" s="93"/>
      <c r="AA1881" s="93"/>
      <c r="AB1881" s="93"/>
      <c r="AC1881" s="93"/>
      <c r="AD1881" s="93"/>
      <c r="AE1881" s="93"/>
      <c r="AF1881" s="93"/>
      <c r="AG1881" s="93"/>
      <c r="AH1881" s="93"/>
      <c r="AI1881" s="93"/>
      <c r="AJ1881" s="93"/>
      <c r="AK1881" s="93"/>
      <c r="AL1881" s="93"/>
      <c r="AM1881" s="93"/>
      <c r="AN1881" s="93"/>
      <c r="AO1881" s="93"/>
      <c r="AP1881" s="93"/>
      <c r="AQ1881" s="93"/>
      <c r="AR1881" s="93"/>
      <c r="AS1881" s="93"/>
      <c r="AT1881" s="93"/>
      <c r="AU1881" s="93"/>
      <c r="AV1881" s="93"/>
      <c r="AW1881" s="93"/>
      <c r="AX1881" s="93"/>
      <c r="AY1881" s="93"/>
      <c r="AZ1881" s="93"/>
      <c r="BA1881" s="93"/>
      <c r="BB1881" s="93"/>
      <c r="BC1881" s="93"/>
      <c r="BD1881" s="93"/>
      <c r="BE1881" s="93"/>
      <c r="BF1881" s="93"/>
      <c r="BG1881" s="93"/>
      <c r="BH1881" s="93"/>
      <c r="BI1881" s="93"/>
      <c r="BJ1881" s="93"/>
      <c r="BK1881" s="93"/>
      <c r="BL1881" s="93"/>
      <c r="BM1881" s="93"/>
      <c r="BN1881" s="93"/>
      <c r="BO1881" s="93"/>
      <c r="BP1881" s="93"/>
      <c r="BQ1881" s="93"/>
      <c r="BR1881" s="93"/>
      <c r="BS1881" s="93"/>
      <c r="BT1881" s="93"/>
      <c r="BU1881" s="93"/>
      <c r="BV1881" s="93"/>
      <c r="BW1881" s="93"/>
      <c r="BX1881" s="93"/>
      <c r="BY1881" s="93"/>
    </row>
    <row r="1882" spans="1:77" s="97" customFormat="1" x14ac:dyDescent="0.2">
      <c r="A1882" s="157"/>
      <c r="X1882" s="93"/>
      <c r="Y1882" s="93"/>
      <c r="Z1882" s="93"/>
      <c r="AA1882" s="93"/>
      <c r="AB1882" s="93"/>
      <c r="AC1882" s="93"/>
      <c r="AD1882" s="93"/>
      <c r="AE1882" s="93"/>
      <c r="AF1882" s="93"/>
      <c r="AG1882" s="93"/>
      <c r="AH1882" s="93"/>
      <c r="AI1882" s="93"/>
      <c r="AJ1882" s="93"/>
      <c r="AK1882" s="93"/>
      <c r="AL1882" s="93"/>
      <c r="AM1882" s="93"/>
      <c r="AN1882" s="93"/>
      <c r="AO1882" s="93"/>
      <c r="AP1882" s="93"/>
      <c r="AQ1882" s="93"/>
      <c r="AR1882" s="93"/>
      <c r="AS1882" s="93"/>
      <c r="AT1882" s="93"/>
      <c r="AU1882" s="93"/>
      <c r="AV1882" s="93"/>
      <c r="AW1882" s="93"/>
      <c r="AX1882" s="93"/>
      <c r="AY1882" s="93"/>
      <c r="AZ1882" s="93"/>
      <c r="BA1882" s="93"/>
      <c r="BB1882" s="93"/>
      <c r="BC1882" s="93"/>
      <c r="BD1882" s="93"/>
      <c r="BE1882" s="93"/>
      <c r="BF1882" s="93"/>
      <c r="BG1882" s="93"/>
      <c r="BH1882" s="93"/>
      <c r="BI1882" s="93"/>
      <c r="BJ1882" s="93"/>
      <c r="BK1882" s="93"/>
      <c r="BL1882" s="93"/>
      <c r="BM1882" s="93"/>
      <c r="BN1882" s="93"/>
      <c r="BO1882" s="93"/>
      <c r="BP1882" s="93"/>
      <c r="BQ1882" s="93"/>
      <c r="BR1882" s="93"/>
      <c r="BS1882" s="93"/>
      <c r="BT1882" s="93"/>
      <c r="BU1882" s="93"/>
      <c r="BV1882" s="93"/>
      <c r="BW1882" s="93"/>
      <c r="BX1882" s="93"/>
      <c r="BY1882" s="93"/>
    </row>
    <row r="1883" spans="1:77" s="97" customFormat="1" x14ac:dyDescent="0.2">
      <c r="A1883" s="157"/>
      <c r="X1883" s="93"/>
      <c r="Y1883" s="93"/>
      <c r="Z1883" s="93"/>
      <c r="AA1883" s="93"/>
      <c r="AB1883" s="93"/>
      <c r="AC1883" s="93"/>
      <c r="AD1883" s="93"/>
      <c r="AE1883" s="93"/>
      <c r="AF1883" s="93"/>
      <c r="AG1883" s="93"/>
      <c r="AH1883" s="93"/>
      <c r="AI1883" s="93"/>
      <c r="AJ1883" s="93"/>
      <c r="AK1883" s="93"/>
      <c r="AL1883" s="93"/>
      <c r="AM1883" s="93"/>
      <c r="AN1883" s="93"/>
      <c r="AO1883" s="93"/>
      <c r="AP1883" s="93"/>
      <c r="AQ1883" s="93"/>
      <c r="AR1883" s="93"/>
      <c r="AS1883" s="93"/>
      <c r="AT1883" s="93"/>
      <c r="AU1883" s="93"/>
      <c r="AV1883" s="93"/>
      <c r="AW1883" s="93"/>
      <c r="AX1883" s="93"/>
      <c r="AY1883" s="93"/>
      <c r="AZ1883" s="93"/>
      <c r="BA1883" s="93"/>
      <c r="BB1883" s="93"/>
      <c r="BC1883" s="93"/>
      <c r="BD1883" s="93"/>
      <c r="BE1883" s="93"/>
      <c r="BF1883" s="93"/>
      <c r="BG1883" s="93"/>
      <c r="BH1883" s="93"/>
      <c r="BI1883" s="93"/>
      <c r="BJ1883" s="93"/>
      <c r="BK1883" s="93"/>
      <c r="BL1883" s="93"/>
      <c r="BM1883" s="93"/>
      <c r="BN1883" s="93"/>
      <c r="BO1883" s="93"/>
      <c r="BP1883" s="93"/>
      <c r="BQ1883" s="93"/>
      <c r="BR1883" s="93"/>
      <c r="BS1883" s="93"/>
      <c r="BT1883" s="93"/>
      <c r="BU1883" s="93"/>
      <c r="BV1883" s="93"/>
      <c r="BW1883" s="93"/>
      <c r="BX1883" s="93"/>
      <c r="BY1883" s="93"/>
    </row>
    <row r="1884" spans="1:77" s="97" customFormat="1" x14ac:dyDescent="0.2">
      <c r="A1884" s="157"/>
      <c r="B1884" s="184"/>
      <c r="X1884" s="93"/>
      <c r="Y1884" s="93"/>
      <c r="Z1884" s="93"/>
      <c r="AA1884" s="93"/>
      <c r="AB1884" s="93"/>
      <c r="AC1884" s="93"/>
      <c r="AD1884" s="93"/>
      <c r="AE1884" s="93"/>
      <c r="AF1884" s="93"/>
      <c r="AG1884" s="93"/>
      <c r="AH1884" s="93"/>
      <c r="AI1884" s="93"/>
      <c r="AJ1884" s="93"/>
      <c r="AK1884" s="93"/>
      <c r="AL1884" s="93"/>
      <c r="AM1884" s="93"/>
      <c r="AN1884" s="93"/>
      <c r="AO1884" s="93"/>
      <c r="AP1884" s="93"/>
      <c r="AQ1884" s="93"/>
      <c r="AR1884" s="93"/>
      <c r="AS1884" s="93"/>
      <c r="AT1884" s="93"/>
      <c r="AU1884" s="93"/>
      <c r="AV1884" s="93"/>
      <c r="AW1884" s="93"/>
      <c r="AX1884" s="93"/>
      <c r="AY1884" s="93"/>
      <c r="AZ1884" s="93"/>
      <c r="BA1884" s="93"/>
      <c r="BB1884" s="93"/>
      <c r="BC1884" s="93"/>
      <c r="BD1884" s="93"/>
      <c r="BE1884" s="93"/>
      <c r="BF1884" s="93"/>
      <c r="BG1884" s="93"/>
      <c r="BH1884" s="93"/>
      <c r="BI1884" s="93"/>
      <c r="BJ1884" s="93"/>
      <c r="BK1884" s="93"/>
      <c r="BL1884" s="93"/>
      <c r="BM1884" s="93"/>
      <c r="BN1884" s="93"/>
      <c r="BO1884" s="93"/>
      <c r="BP1884" s="93"/>
      <c r="BQ1884" s="93"/>
      <c r="BR1884" s="93"/>
      <c r="BS1884" s="93"/>
      <c r="BT1884" s="93"/>
      <c r="BU1884" s="93"/>
      <c r="BV1884" s="93"/>
      <c r="BW1884" s="93"/>
      <c r="BX1884" s="93"/>
      <c r="BY1884" s="93"/>
    </row>
    <row r="1885" spans="1:77" x14ac:dyDescent="0.2">
      <c r="B1885" s="184"/>
      <c r="C1885" s="97"/>
      <c r="D1885" s="97"/>
      <c r="E1885" s="97"/>
      <c r="F1885" s="97"/>
      <c r="G1885" s="97"/>
      <c r="H1885" s="97"/>
      <c r="I1885" s="97"/>
      <c r="J1885" s="97"/>
      <c r="K1885" s="97"/>
      <c r="L1885" s="97"/>
      <c r="M1885" s="97"/>
      <c r="N1885" s="97"/>
      <c r="O1885" s="97"/>
      <c r="P1885" s="97"/>
      <c r="Q1885" s="97"/>
      <c r="R1885" s="97"/>
      <c r="S1885" s="97"/>
      <c r="T1885" s="97"/>
      <c r="U1885" s="97"/>
      <c r="V1885" s="97"/>
    </row>
    <row r="1886" spans="1:77" x14ac:dyDescent="0.2">
      <c r="B1886" s="184"/>
      <c r="C1886" s="97"/>
      <c r="D1886" s="97"/>
      <c r="E1886" s="97"/>
      <c r="F1886" s="97"/>
      <c r="G1886" s="97"/>
      <c r="H1886" s="97"/>
      <c r="I1886" s="97"/>
      <c r="J1886" s="97"/>
      <c r="K1886" s="97"/>
      <c r="L1886" s="97"/>
      <c r="M1886" s="97"/>
      <c r="N1886" s="97"/>
      <c r="O1886" s="97"/>
      <c r="P1886" s="97"/>
      <c r="Q1886" s="97"/>
      <c r="R1886" s="97"/>
      <c r="S1886" s="97"/>
      <c r="T1886" s="97"/>
      <c r="U1886" s="97"/>
      <c r="V1886" s="97"/>
    </row>
    <row r="1887" spans="1:77" x14ac:dyDescent="0.2">
      <c r="B1887" s="184"/>
      <c r="C1887" s="97"/>
      <c r="D1887" s="97"/>
      <c r="E1887" s="97"/>
      <c r="F1887" s="97"/>
      <c r="G1887" s="97"/>
      <c r="H1887" s="97"/>
      <c r="I1887" s="97"/>
      <c r="J1887" s="97"/>
      <c r="K1887" s="97"/>
      <c r="L1887" s="97"/>
      <c r="M1887" s="97"/>
      <c r="N1887" s="97"/>
      <c r="O1887" s="97"/>
      <c r="P1887" s="97"/>
      <c r="Q1887" s="97"/>
      <c r="R1887" s="97"/>
      <c r="S1887" s="97"/>
      <c r="T1887" s="97"/>
      <c r="U1887" s="97"/>
      <c r="V1887" s="97"/>
    </row>
    <row r="1888" spans="1:77" x14ac:dyDescent="0.2">
      <c r="B1888" s="184"/>
      <c r="C1888" s="97"/>
      <c r="D1888" s="97"/>
      <c r="E1888" s="97"/>
      <c r="F1888" s="97"/>
      <c r="G1888" s="97"/>
      <c r="H1888" s="97"/>
      <c r="I1888" s="97"/>
      <c r="J1888" s="97"/>
      <c r="K1888" s="97"/>
      <c r="L1888" s="97"/>
      <c r="M1888" s="97"/>
      <c r="N1888" s="97"/>
      <c r="O1888" s="97"/>
      <c r="P1888" s="97"/>
      <c r="Q1888" s="97"/>
      <c r="R1888" s="97"/>
      <c r="S1888" s="97"/>
      <c r="T1888" s="97"/>
      <c r="U1888" s="97"/>
      <c r="V1888" s="97"/>
    </row>
    <row r="1889" spans="2:77" x14ac:dyDescent="0.2">
      <c r="B1889" s="184"/>
      <c r="C1889" s="97"/>
      <c r="D1889" s="97"/>
      <c r="E1889" s="97"/>
      <c r="F1889" s="97"/>
      <c r="G1889" s="97"/>
      <c r="H1889" s="97"/>
      <c r="I1889" s="97"/>
      <c r="J1889" s="97"/>
      <c r="K1889" s="97"/>
      <c r="L1889" s="97"/>
      <c r="M1889" s="97"/>
      <c r="N1889" s="97"/>
      <c r="O1889" s="97"/>
      <c r="P1889" s="97"/>
      <c r="Q1889" s="97"/>
      <c r="R1889" s="97"/>
      <c r="S1889" s="97"/>
      <c r="T1889" s="97"/>
      <c r="U1889" s="97"/>
      <c r="V1889" s="97"/>
      <c r="W1889" s="184"/>
      <c r="X1889" s="184"/>
      <c r="Y1889" s="184"/>
    </row>
    <row r="1890" spans="2:77" x14ac:dyDescent="0.2">
      <c r="B1890" s="184"/>
      <c r="C1890" s="97"/>
      <c r="D1890" s="97"/>
      <c r="E1890" s="97"/>
      <c r="F1890" s="97"/>
      <c r="G1890" s="97"/>
      <c r="H1890" s="97"/>
      <c r="I1890" s="97"/>
      <c r="J1890" s="97"/>
      <c r="K1890" s="97"/>
      <c r="L1890" s="97"/>
      <c r="M1890" s="97"/>
      <c r="N1890" s="97"/>
      <c r="O1890" s="97"/>
      <c r="P1890" s="97"/>
      <c r="Q1890" s="97"/>
      <c r="R1890" s="97"/>
      <c r="S1890" s="97"/>
      <c r="T1890" s="97"/>
      <c r="U1890" s="97"/>
      <c r="V1890" s="97"/>
      <c r="W1890" s="184"/>
      <c r="X1890" s="184"/>
      <c r="Y1890" s="184"/>
      <c r="Z1890" s="184"/>
      <c r="AA1890" s="184"/>
      <c r="AB1890" s="184"/>
      <c r="AC1890" s="184"/>
      <c r="AD1890" s="184"/>
      <c r="AE1890" s="184"/>
      <c r="AF1890" s="184"/>
      <c r="AG1890" s="184"/>
      <c r="AH1890" s="184"/>
      <c r="AI1890" s="184"/>
      <c r="AJ1890" s="184"/>
      <c r="AK1890" s="184"/>
      <c r="AL1890" s="184"/>
      <c r="AM1890" s="184"/>
      <c r="AN1890" s="184"/>
      <c r="AO1890" s="184"/>
      <c r="AP1890" s="184"/>
      <c r="AQ1890" s="184"/>
      <c r="AR1890" s="184"/>
      <c r="AS1890" s="184"/>
      <c r="AT1890" s="184"/>
      <c r="AU1890" s="184"/>
      <c r="AV1890" s="184"/>
      <c r="AW1890" s="184"/>
      <c r="AX1890" s="184"/>
      <c r="AY1890" s="184"/>
      <c r="AZ1890" s="184"/>
      <c r="BA1890" s="184"/>
      <c r="BB1890" s="184"/>
      <c r="BC1890" s="184"/>
      <c r="BD1890" s="184"/>
      <c r="BE1890" s="184"/>
      <c r="BF1890" s="184"/>
      <c r="BG1890" s="184"/>
      <c r="BH1890" s="184"/>
      <c r="BI1890" s="184"/>
      <c r="BJ1890" s="184"/>
      <c r="BK1890" s="184"/>
      <c r="BL1890" s="184"/>
      <c r="BM1890" s="184"/>
      <c r="BN1890" s="184"/>
      <c r="BO1890" s="184"/>
      <c r="BP1890" s="184"/>
      <c r="BQ1890" s="184"/>
      <c r="BR1890" s="184"/>
      <c r="BS1890" s="184"/>
      <c r="BT1890" s="184"/>
      <c r="BU1890" s="184"/>
      <c r="BV1890" s="184"/>
      <c r="BW1890" s="184"/>
      <c r="BX1890" s="184"/>
      <c r="BY1890" s="184"/>
    </row>
    <row r="1891" spans="2:77" x14ac:dyDescent="0.2">
      <c r="B1891" s="184"/>
      <c r="C1891" s="97"/>
      <c r="D1891" s="97"/>
      <c r="E1891" s="97"/>
      <c r="F1891" s="97"/>
      <c r="G1891" s="97"/>
      <c r="H1891" s="97"/>
      <c r="I1891" s="97"/>
      <c r="J1891" s="97"/>
      <c r="K1891" s="97"/>
      <c r="L1891" s="97"/>
      <c r="M1891" s="97"/>
      <c r="N1891" s="97"/>
      <c r="O1891" s="97"/>
      <c r="P1891" s="97"/>
      <c r="Q1891" s="97"/>
      <c r="R1891" s="97"/>
      <c r="S1891" s="97"/>
      <c r="T1891" s="97"/>
      <c r="U1891" s="97"/>
      <c r="V1891" s="97"/>
      <c r="W1891" s="184"/>
      <c r="X1891" s="184"/>
      <c r="Y1891" s="184"/>
      <c r="Z1891" s="184"/>
      <c r="AA1891" s="184"/>
      <c r="AB1891" s="184"/>
      <c r="AC1891" s="184"/>
      <c r="AD1891" s="184"/>
      <c r="AE1891" s="184"/>
      <c r="AF1891" s="184"/>
      <c r="AG1891" s="184"/>
      <c r="AH1891" s="184"/>
      <c r="AI1891" s="184"/>
      <c r="AJ1891" s="184"/>
      <c r="AK1891" s="184"/>
      <c r="AL1891" s="184"/>
      <c r="AM1891" s="184"/>
      <c r="AN1891" s="184"/>
      <c r="AO1891" s="184"/>
      <c r="AP1891" s="184"/>
      <c r="AQ1891" s="184"/>
      <c r="AR1891" s="184"/>
      <c r="AS1891" s="184"/>
      <c r="AT1891" s="184"/>
      <c r="AU1891" s="184"/>
      <c r="AV1891" s="184"/>
      <c r="AW1891" s="184"/>
      <c r="AX1891" s="184"/>
      <c r="AY1891" s="184"/>
      <c r="AZ1891" s="184"/>
      <c r="BA1891" s="184"/>
      <c r="BB1891" s="184"/>
      <c r="BC1891" s="184"/>
      <c r="BD1891" s="184"/>
      <c r="BE1891" s="184"/>
      <c r="BF1891" s="184"/>
      <c r="BG1891" s="184"/>
      <c r="BH1891" s="184"/>
      <c r="BI1891" s="184"/>
      <c r="BJ1891" s="184"/>
      <c r="BK1891" s="184"/>
      <c r="BL1891" s="184"/>
      <c r="BM1891" s="184"/>
      <c r="BN1891" s="184"/>
      <c r="BO1891" s="184"/>
      <c r="BP1891" s="184"/>
      <c r="BQ1891" s="184"/>
      <c r="BR1891" s="184"/>
      <c r="BS1891" s="184"/>
      <c r="BT1891" s="184"/>
      <c r="BU1891" s="184"/>
      <c r="BV1891" s="184"/>
      <c r="BW1891" s="184"/>
      <c r="BX1891" s="184"/>
      <c r="BY1891" s="184"/>
    </row>
    <row r="1892" spans="2:77" x14ac:dyDescent="0.2">
      <c r="B1892" s="184"/>
      <c r="C1892" s="97"/>
      <c r="D1892" s="97"/>
      <c r="E1892" s="97"/>
      <c r="F1892" s="97"/>
      <c r="G1892" s="97"/>
      <c r="H1892" s="97"/>
      <c r="I1892" s="97"/>
      <c r="J1892" s="97"/>
      <c r="K1892" s="97"/>
      <c r="L1892" s="97"/>
      <c r="M1892" s="97"/>
      <c r="N1892" s="97"/>
      <c r="O1892" s="97"/>
      <c r="P1892" s="97"/>
      <c r="Q1892" s="97"/>
      <c r="R1892" s="97"/>
      <c r="S1892" s="97"/>
      <c r="T1892" s="97"/>
      <c r="U1892" s="97"/>
      <c r="V1892" s="97"/>
      <c r="W1892" s="184"/>
      <c r="X1892" s="184"/>
      <c r="Y1892" s="184"/>
      <c r="Z1892" s="184"/>
      <c r="AA1892" s="184"/>
      <c r="AB1892" s="184"/>
      <c r="AC1892" s="184"/>
      <c r="AD1892" s="184"/>
      <c r="AE1892" s="184"/>
      <c r="AF1892" s="184"/>
      <c r="AG1892" s="184"/>
      <c r="AH1892" s="184"/>
      <c r="AI1892" s="184"/>
      <c r="AJ1892" s="184"/>
      <c r="AK1892" s="184"/>
      <c r="AL1892" s="184"/>
      <c r="AM1892" s="184"/>
      <c r="AN1892" s="184"/>
      <c r="AO1892" s="184"/>
      <c r="AP1892" s="184"/>
      <c r="AQ1892" s="184"/>
      <c r="AR1892" s="184"/>
      <c r="AS1892" s="184"/>
      <c r="AT1892" s="184"/>
      <c r="AU1892" s="184"/>
      <c r="AV1892" s="184"/>
      <c r="AW1892" s="184"/>
      <c r="AX1892" s="184"/>
      <c r="AY1892" s="184"/>
      <c r="AZ1892" s="184"/>
      <c r="BA1892" s="184"/>
      <c r="BB1892" s="184"/>
      <c r="BC1892" s="184"/>
      <c r="BD1892" s="184"/>
      <c r="BE1892" s="184"/>
      <c r="BF1892" s="184"/>
      <c r="BG1892" s="184"/>
      <c r="BH1892" s="184"/>
      <c r="BI1892" s="184"/>
      <c r="BJ1892" s="184"/>
      <c r="BK1892" s="184"/>
      <c r="BL1892" s="184"/>
      <c r="BM1892" s="184"/>
      <c r="BN1892" s="184"/>
      <c r="BO1892" s="184"/>
      <c r="BP1892" s="184"/>
      <c r="BQ1892" s="184"/>
      <c r="BR1892" s="184"/>
      <c r="BS1892" s="184"/>
      <c r="BT1892" s="184"/>
      <c r="BU1892" s="184"/>
      <c r="BV1892" s="184"/>
      <c r="BW1892" s="184"/>
      <c r="BX1892" s="184"/>
      <c r="BY1892" s="184"/>
    </row>
    <row r="1893" spans="2:77" x14ac:dyDescent="0.2">
      <c r="B1893" s="184"/>
      <c r="C1893" s="97"/>
      <c r="D1893" s="97"/>
      <c r="E1893" s="97"/>
      <c r="F1893" s="97"/>
      <c r="G1893" s="97"/>
      <c r="H1893" s="97"/>
      <c r="I1893" s="97"/>
      <c r="J1893" s="97"/>
      <c r="K1893" s="97"/>
      <c r="L1893" s="97"/>
      <c r="M1893" s="97"/>
      <c r="N1893" s="97"/>
      <c r="O1893" s="97"/>
      <c r="P1893" s="97"/>
      <c r="Q1893" s="97"/>
      <c r="R1893" s="97"/>
      <c r="S1893" s="97"/>
      <c r="T1893" s="97"/>
      <c r="U1893" s="97"/>
      <c r="V1893" s="97"/>
      <c r="W1893" s="184"/>
      <c r="X1893" s="184"/>
      <c r="Y1893" s="184"/>
      <c r="Z1893" s="184"/>
      <c r="AA1893" s="184"/>
      <c r="AB1893" s="184"/>
      <c r="AC1893" s="184"/>
      <c r="AD1893" s="184"/>
      <c r="AE1893" s="184"/>
      <c r="AF1893" s="184"/>
      <c r="AG1893" s="184"/>
      <c r="AH1893" s="184"/>
      <c r="AI1893" s="184"/>
      <c r="AJ1893" s="184"/>
      <c r="AK1893" s="184"/>
      <c r="AL1893" s="184"/>
      <c r="AM1893" s="184"/>
      <c r="AN1893" s="184"/>
      <c r="AO1893" s="184"/>
      <c r="AP1893" s="184"/>
      <c r="AQ1893" s="184"/>
      <c r="AR1893" s="184"/>
      <c r="AS1893" s="184"/>
      <c r="AT1893" s="184"/>
      <c r="AU1893" s="184"/>
      <c r="AV1893" s="184"/>
      <c r="AW1893" s="184"/>
      <c r="AX1893" s="184"/>
      <c r="AY1893" s="184"/>
      <c r="AZ1893" s="184"/>
      <c r="BA1893" s="184"/>
      <c r="BB1893" s="184"/>
      <c r="BC1893" s="184"/>
      <c r="BD1893" s="184"/>
      <c r="BE1893" s="184"/>
      <c r="BF1893" s="184"/>
      <c r="BG1893" s="184"/>
      <c r="BH1893" s="184"/>
      <c r="BI1893" s="184"/>
      <c r="BJ1893" s="184"/>
      <c r="BK1893" s="184"/>
      <c r="BL1893" s="184"/>
      <c r="BM1893" s="184"/>
      <c r="BN1893" s="184"/>
      <c r="BO1893" s="184"/>
      <c r="BP1893" s="184"/>
      <c r="BQ1893" s="184"/>
      <c r="BR1893" s="184"/>
      <c r="BS1893" s="184"/>
      <c r="BT1893" s="184"/>
      <c r="BU1893" s="184"/>
      <c r="BV1893" s="184"/>
      <c r="BW1893" s="184"/>
      <c r="BX1893" s="184"/>
      <c r="BY1893" s="184"/>
    </row>
    <row r="1894" spans="2:77" x14ac:dyDescent="0.2">
      <c r="B1894" s="184"/>
      <c r="C1894" s="97"/>
      <c r="D1894" s="97"/>
      <c r="E1894" s="97"/>
      <c r="F1894" s="97"/>
      <c r="G1894" s="97"/>
      <c r="H1894" s="97"/>
      <c r="I1894" s="97"/>
      <c r="J1894" s="97"/>
      <c r="K1894" s="97"/>
      <c r="L1894" s="97"/>
      <c r="M1894" s="97"/>
      <c r="N1894" s="97"/>
      <c r="O1894" s="97"/>
      <c r="P1894" s="97"/>
      <c r="Q1894" s="97"/>
      <c r="R1894" s="97"/>
      <c r="S1894" s="97"/>
      <c r="T1894" s="97"/>
      <c r="U1894" s="97"/>
      <c r="V1894" s="97"/>
      <c r="W1894" s="184"/>
      <c r="X1894" s="184"/>
      <c r="Y1894" s="184"/>
      <c r="Z1894" s="184"/>
      <c r="AA1894" s="184"/>
      <c r="AB1894" s="184"/>
      <c r="AC1894" s="184"/>
      <c r="AD1894" s="184"/>
      <c r="AE1894" s="184"/>
      <c r="AF1894" s="184"/>
      <c r="AG1894" s="184"/>
      <c r="AH1894" s="184"/>
      <c r="AI1894" s="184"/>
      <c r="AJ1894" s="184"/>
      <c r="AK1894" s="184"/>
      <c r="AL1894" s="184"/>
      <c r="AM1894" s="184"/>
      <c r="AN1894" s="184"/>
      <c r="AO1894" s="184"/>
      <c r="AP1894" s="184"/>
      <c r="AQ1894" s="184"/>
      <c r="AR1894" s="184"/>
      <c r="AS1894" s="184"/>
      <c r="AT1894" s="184"/>
      <c r="AU1894" s="184"/>
      <c r="AV1894" s="184"/>
      <c r="AW1894" s="184"/>
      <c r="AX1894" s="184"/>
      <c r="AY1894" s="184"/>
      <c r="AZ1894" s="184"/>
      <c r="BA1894" s="184"/>
      <c r="BB1894" s="184"/>
      <c r="BC1894" s="184"/>
      <c r="BD1894" s="184"/>
      <c r="BE1894" s="184"/>
      <c r="BF1894" s="184"/>
      <c r="BG1894" s="184"/>
      <c r="BH1894" s="184"/>
      <c r="BI1894" s="184"/>
      <c r="BJ1894" s="184"/>
      <c r="BK1894" s="184"/>
      <c r="BL1894" s="184"/>
      <c r="BM1894" s="184"/>
      <c r="BN1894" s="184"/>
      <c r="BO1894" s="184"/>
      <c r="BP1894" s="184"/>
      <c r="BQ1894" s="184"/>
      <c r="BR1894" s="184"/>
      <c r="BS1894" s="184"/>
      <c r="BT1894" s="184"/>
      <c r="BU1894" s="184"/>
      <c r="BV1894" s="184"/>
      <c r="BW1894" s="184"/>
      <c r="BX1894" s="184"/>
      <c r="BY1894" s="184"/>
    </row>
    <row r="1895" spans="2:77" x14ac:dyDescent="0.2">
      <c r="B1895" s="184"/>
      <c r="C1895" s="97"/>
      <c r="D1895" s="97"/>
      <c r="E1895" s="97"/>
      <c r="F1895" s="97"/>
      <c r="G1895" s="97"/>
      <c r="H1895" s="97"/>
      <c r="I1895" s="97"/>
      <c r="J1895" s="97"/>
      <c r="K1895" s="97"/>
      <c r="L1895" s="97"/>
      <c r="M1895" s="97"/>
      <c r="N1895" s="97"/>
      <c r="O1895" s="97"/>
      <c r="P1895" s="97"/>
      <c r="Q1895" s="97"/>
      <c r="R1895" s="97"/>
      <c r="S1895" s="97"/>
      <c r="T1895" s="97"/>
      <c r="U1895" s="97"/>
      <c r="V1895" s="97"/>
      <c r="W1895" s="184"/>
      <c r="X1895" s="184"/>
      <c r="Y1895" s="184"/>
      <c r="Z1895" s="184"/>
      <c r="AA1895" s="184"/>
      <c r="AB1895" s="184"/>
      <c r="AC1895" s="184"/>
      <c r="AD1895" s="184"/>
      <c r="AE1895" s="184"/>
      <c r="AF1895" s="184"/>
      <c r="AG1895" s="184"/>
      <c r="AH1895" s="184"/>
      <c r="AI1895" s="184"/>
      <c r="AJ1895" s="184"/>
      <c r="AK1895" s="184"/>
      <c r="AL1895" s="184"/>
      <c r="AM1895" s="184"/>
      <c r="AN1895" s="184"/>
      <c r="AO1895" s="184"/>
      <c r="AP1895" s="184"/>
      <c r="AQ1895" s="184"/>
      <c r="AR1895" s="184"/>
      <c r="AS1895" s="184"/>
      <c r="AT1895" s="184"/>
      <c r="AU1895" s="184"/>
      <c r="AV1895" s="184"/>
      <c r="AW1895" s="184"/>
      <c r="AX1895" s="184"/>
      <c r="AY1895" s="184"/>
      <c r="AZ1895" s="184"/>
      <c r="BA1895" s="184"/>
      <c r="BB1895" s="184"/>
      <c r="BC1895" s="184"/>
      <c r="BD1895" s="184"/>
      <c r="BE1895" s="184"/>
      <c r="BF1895" s="184"/>
      <c r="BG1895" s="184"/>
      <c r="BH1895" s="184"/>
      <c r="BI1895" s="184"/>
      <c r="BJ1895" s="184"/>
      <c r="BK1895" s="184"/>
      <c r="BL1895" s="184"/>
      <c r="BM1895" s="184"/>
      <c r="BN1895" s="184"/>
      <c r="BO1895" s="184"/>
      <c r="BP1895" s="184"/>
      <c r="BQ1895" s="184"/>
      <c r="BR1895" s="184"/>
      <c r="BS1895" s="184"/>
      <c r="BT1895" s="184"/>
      <c r="BU1895" s="184"/>
      <c r="BV1895" s="184"/>
      <c r="BW1895" s="184"/>
      <c r="BX1895" s="184"/>
      <c r="BY1895" s="184"/>
    </row>
    <row r="1896" spans="2:77" x14ac:dyDescent="0.2">
      <c r="B1896" s="184"/>
      <c r="C1896" s="97"/>
      <c r="D1896" s="97"/>
      <c r="E1896" s="97"/>
      <c r="F1896" s="97"/>
      <c r="G1896" s="97"/>
      <c r="H1896" s="97"/>
      <c r="I1896" s="97"/>
      <c r="J1896" s="97"/>
      <c r="K1896" s="97"/>
      <c r="L1896" s="97"/>
      <c r="M1896" s="97"/>
      <c r="N1896" s="97"/>
      <c r="O1896" s="97"/>
      <c r="P1896" s="97"/>
      <c r="Q1896" s="97"/>
      <c r="R1896" s="97"/>
      <c r="S1896" s="97"/>
      <c r="T1896" s="97"/>
      <c r="U1896" s="97"/>
      <c r="V1896" s="97"/>
      <c r="W1896" s="184"/>
      <c r="X1896" s="184"/>
      <c r="Y1896" s="184"/>
      <c r="Z1896" s="184"/>
      <c r="AA1896" s="184"/>
      <c r="AB1896" s="184"/>
      <c r="AC1896" s="184"/>
      <c r="AD1896" s="184"/>
      <c r="AE1896" s="184"/>
      <c r="AF1896" s="184"/>
      <c r="AG1896" s="184"/>
      <c r="AH1896" s="184"/>
      <c r="AI1896" s="184"/>
      <c r="AJ1896" s="184"/>
      <c r="AK1896" s="184"/>
      <c r="AL1896" s="184"/>
      <c r="AM1896" s="184"/>
      <c r="AN1896" s="184"/>
      <c r="AO1896" s="184"/>
      <c r="AP1896" s="184"/>
      <c r="AQ1896" s="184"/>
      <c r="AR1896" s="184"/>
      <c r="AS1896" s="184"/>
      <c r="AT1896" s="184"/>
      <c r="AU1896" s="184"/>
      <c r="AV1896" s="184"/>
      <c r="AW1896" s="184"/>
      <c r="AX1896" s="184"/>
      <c r="AY1896" s="184"/>
      <c r="AZ1896" s="184"/>
      <c r="BA1896" s="184"/>
      <c r="BB1896" s="184"/>
      <c r="BC1896" s="184"/>
      <c r="BD1896" s="184"/>
      <c r="BE1896" s="184"/>
      <c r="BF1896" s="184"/>
      <c r="BG1896" s="184"/>
      <c r="BH1896" s="184"/>
      <c r="BI1896" s="184"/>
      <c r="BJ1896" s="184"/>
      <c r="BK1896" s="184"/>
      <c r="BL1896" s="184"/>
      <c r="BM1896" s="184"/>
      <c r="BN1896" s="184"/>
      <c r="BO1896" s="184"/>
      <c r="BP1896" s="184"/>
      <c r="BQ1896" s="184"/>
      <c r="BR1896" s="184"/>
      <c r="BS1896" s="184"/>
      <c r="BT1896" s="184"/>
      <c r="BU1896" s="184"/>
      <c r="BV1896" s="184"/>
      <c r="BW1896" s="184"/>
      <c r="BX1896" s="184"/>
      <c r="BY1896" s="184"/>
    </row>
    <row r="1897" spans="2:77" x14ac:dyDescent="0.2">
      <c r="B1897" s="184"/>
      <c r="C1897" s="97"/>
      <c r="D1897" s="97"/>
      <c r="E1897" s="97"/>
      <c r="F1897" s="97"/>
      <c r="G1897" s="97"/>
      <c r="H1897" s="97"/>
      <c r="I1897" s="97"/>
      <c r="J1897" s="97"/>
      <c r="K1897" s="97"/>
      <c r="L1897" s="97"/>
      <c r="M1897" s="97"/>
      <c r="N1897" s="97"/>
      <c r="O1897" s="97"/>
      <c r="P1897" s="97"/>
      <c r="Q1897" s="97"/>
      <c r="R1897" s="97"/>
      <c r="S1897" s="97"/>
      <c r="T1897" s="97"/>
      <c r="U1897" s="97"/>
      <c r="V1897" s="97"/>
      <c r="W1897" s="184"/>
      <c r="X1897" s="184"/>
      <c r="Y1897" s="184"/>
      <c r="Z1897" s="184"/>
      <c r="AA1897" s="184"/>
      <c r="AB1897" s="184"/>
      <c r="AC1897" s="184"/>
      <c r="AD1897" s="184"/>
      <c r="AE1897" s="184"/>
      <c r="AF1897" s="184"/>
      <c r="AG1897" s="184"/>
      <c r="AH1897" s="184"/>
      <c r="AI1897" s="184"/>
      <c r="AJ1897" s="184"/>
      <c r="AK1897" s="184"/>
      <c r="AL1897" s="184"/>
      <c r="AM1897" s="184"/>
      <c r="AN1897" s="184"/>
      <c r="AO1897" s="184"/>
      <c r="AP1897" s="184"/>
      <c r="AQ1897" s="184"/>
      <c r="AR1897" s="184"/>
      <c r="AS1897" s="184"/>
      <c r="AT1897" s="184"/>
      <c r="AU1897" s="184"/>
      <c r="AV1897" s="184"/>
      <c r="AW1897" s="184"/>
      <c r="AX1897" s="184"/>
      <c r="AY1897" s="184"/>
      <c r="AZ1897" s="184"/>
      <c r="BA1897" s="184"/>
      <c r="BB1897" s="184"/>
      <c r="BC1897" s="184"/>
      <c r="BD1897" s="184"/>
      <c r="BE1897" s="184"/>
      <c r="BF1897" s="184"/>
      <c r="BG1897" s="184"/>
      <c r="BH1897" s="184"/>
      <c r="BI1897" s="184"/>
      <c r="BJ1897" s="184"/>
      <c r="BK1897" s="184"/>
      <c r="BL1897" s="184"/>
      <c r="BM1897" s="184"/>
      <c r="BN1897" s="184"/>
      <c r="BO1897" s="184"/>
      <c r="BP1897" s="184"/>
      <c r="BQ1897" s="184"/>
      <c r="BR1897" s="184"/>
      <c r="BS1897" s="184"/>
      <c r="BT1897" s="184"/>
      <c r="BU1897" s="184"/>
      <c r="BV1897" s="184"/>
      <c r="BW1897" s="184"/>
      <c r="BX1897" s="184"/>
      <c r="BY1897" s="184"/>
    </row>
    <row r="1898" spans="2:77" x14ac:dyDescent="0.2">
      <c r="B1898" s="184"/>
      <c r="C1898" s="97"/>
      <c r="D1898" s="97"/>
      <c r="E1898" s="97"/>
      <c r="F1898" s="97"/>
      <c r="G1898" s="97"/>
      <c r="H1898" s="97"/>
      <c r="I1898" s="97"/>
      <c r="J1898" s="97"/>
      <c r="K1898" s="97"/>
      <c r="L1898" s="97"/>
      <c r="M1898" s="97"/>
      <c r="N1898" s="97"/>
      <c r="O1898" s="97"/>
      <c r="P1898" s="97"/>
      <c r="Q1898" s="97"/>
      <c r="R1898" s="97"/>
      <c r="S1898" s="97"/>
      <c r="T1898" s="97"/>
      <c r="U1898" s="97"/>
      <c r="V1898" s="97"/>
      <c r="W1898" s="184"/>
      <c r="X1898" s="184"/>
      <c r="Y1898" s="184"/>
      <c r="Z1898" s="184"/>
      <c r="AA1898" s="184"/>
      <c r="AB1898" s="184"/>
      <c r="AC1898" s="184"/>
      <c r="AD1898" s="184"/>
      <c r="AE1898" s="184"/>
      <c r="AF1898" s="184"/>
      <c r="AG1898" s="184"/>
      <c r="AH1898" s="184"/>
      <c r="AI1898" s="184"/>
      <c r="AJ1898" s="184"/>
      <c r="AK1898" s="184"/>
      <c r="AL1898" s="184"/>
      <c r="AM1898" s="184"/>
      <c r="AN1898" s="184"/>
      <c r="AO1898" s="184"/>
      <c r="AP1898" s="184"/>
      <c r="AQ1898" s="184"/>
      <c r="AR1898" s="184"/>
      <c r="AS1898" s="184"/>
      <c r="AT1898" s="184"/>
      <c r="AU1898" s="184"/>
      <c r="AV1898" s="184"/>
      <c r="AW1898" s="184"/>
      <c r="AX1898" s="184"/>
      <c r="AY1898" s="184"/>
      <c r="AZ1898" s="184"/>
      <c r="BA1898" s="184"/>
      <c r="BB1898" s="184"/>
      <c r="BC1898" s="184"/>
      <c r="BD1898" s="184"/>
      <c r="BE1898" s="184"/>
      <c r="BF1898" s="184"/>
      <c r="BG1898" s="184"/>
      <c r="BH1898" s="184"/>
      <c r="BI1898" s="184"/>
      <c r="BJ1898" s="184"/>
      <c r="BK1898" s="184"/>
      <c r="BL1898" s="184"/>
      <c r="BM1898" s="184"/>
      <c r="BN1898" s="184"/>
      <c r="BO1898" s="184"/>
      <c r="BP1898" s="184"/>
      <c r="BQ1898" s="184"/>
      <c r="BR1898" s="184"/>
      <c r="BS1898" s="184"/>
      <c r="BT1898" s="184"/>
      <c r="BU1898" s="184"/>
      <c r="BV1898" s="184"/>
      <c r="BW1898" s="184"/>
      <c r="BX1898" s="184"/>
      <c r="BY1898" s="184"/>
    </row>
    <row r="1899" spans="2:77" x14ac:dyDescent="0.2">
      <c r="B1899" s="184"/>
      <c r="C1899" s="97"/>
      <c r="D1899" s="97"/>
      <c r="E1899" s="97"/>
      <c r="F1899" s="97"/>
      <c r="G1899" s="97"/>
      <c r="H1899" s="97"/>
      <c r="I1899" s="97"/>
      <c r="J1899" s="97"/>
      <c r="K1899" s="97"/>
      <c r="L1899" s="97"/>
      <c r="M1899" s="97"/>
      <c r="N1899" s="97"/>
      <c r="O1899" s="97"/>
      <c r="P1899" s="97"/>
      <c r="Q1899" s="97"/>
      <c r="R1899" s="97"/>
      <c r="S1899" s="97"/>
      <c r="T1899" s="97"/>
      <c r="U1899" s="97"/>
      <c r="V1899" s="97"/>
      <c r="W1899" s="184"/>
      <c r="X1899" s="184"/>
      <c r="Y1899" s="184"/>
      <c r="Z1899" s="184"/>
      <c r="AA1899" s="184"/>
      <c r="AB1899" s="184"/>
      <c r="AC1899" s="184"/>
      <c r="AD1899" s="184"/>
      <c r="AE1899" s="184"/>
      <c r="AF1899" s="184"/>
      <c r="AG1899" s="184"/>
      <c r="AH1899" s="184"/>
      <c r="AI1899" s="184"/>
      <c r="AJ1899" s="184"/>
      <c r="AK1899" s="184"/>
      <c r="AL1899" s="184"/>
      <c r="AM1899" s="184"/>
      <c r="AN1899" s="184"/>
      <c r="AO1899" s="184"/>
      <c r="AP1899" s="184"/>
      <c r="AQ1899" s="184"/>
      <c r="AR1899" s="184"/>
      <c r="AS1899" s="184"/>
      <c r="AT1899" s="184"/>
      <c r="AU1899" s="184"/>
      <c r="AV1899" s="184"/>
      <c r="AW1899" s="184"/>
      <c r="AX1899" s="184"/>
      <c r="AY1899" s="184"/>
      <c r="AZ1899" s="184"/>
      <c r="BA1899" s="184"/>
      <c r="BB1899" s="184"/>
      <c r="BC1899" s="184"/>
      <c r="BD1899" s="184"/>
      <c r="BE1899" s="184"/>
      <c r="BF1899" s="184"/>
      <c r="BG1899" s="184"/>
      <c r="BH1899" s="184"/>
      <c r="BI1899" s="184"/>
      <c r="BJ1899" s="184"/>
      <c r="BK1899" s="184"/>
      <c r="BL1899" s="184"/>
      <c r="BM1899" s="184"/>
      <c r="BN1899" s="184"/>
      <c r="BO1899" s="184"/>
      <c r="BP1899" s="184"/>
      <c r="BQ1899" s="184"/>
      <c r="BR1899" s="184"/>
      <c r="BS1899" s="184"/>
      <c r="BT1899" s="184"/>
      <c r="BU1899" s="184"/>
      <c r="BV1899" s="184"/>
      <c r="BW1899" s="184"/>
      <c r="BX1899" s="184"/>
      <c r="BY1899" s="184"/>
    </row>
    <row r="1900" spans="2:77" x14ac:dyDescent="0.2">
      <c r="B1900" s="184"/>
      <c r="C1900" s="97"/>
      <c r="D1900" s="97"/>
      <c r="E1900" s="97"/>
      <c r="F1900" s="97"/>
      <c r="G1900" s="97"/>
      <c r="H1900" s="97"/>
      <c r="I1900" s="97"/>
      <c r="J1900" s="97"/>
      <c r="K1900" s="97"/>
      <c r="L1900" s="97"/>
      <c r="M1900" s="97"/>
      <c r="N1900" s="97"/>
      <c r="O1900" s="97"/>
      <c r="P1900" s="97"/>
      <c r="Q1900" s="97"/>
      <c r="R1900" s="97"/>
      <c r="S1900" s="97"/>
      <c r="T1900" s="97"/>
      <c r="U1900" s="97"/>
      <c r="V1900" s="97"/>
      <c r="W1900" s="184"/>
      <c r="X1900" s="184"/>
      <c r="Y1900" s="184"/>
      <c r="Z1900" s="184"/>
      <c r="AA1900" s="184"/>
      <c r="AB1900" s="184"/>
      <c r="AC1900" s="184"/>
      <c r="AD1900" s="184"/>
      <c r="AE1900" s="184"/>
      <c r="AF1900" s="184"/>
      <c r="AG1900" s="184"/>
      <c r="AH1900" s="184"/>
      <c r="AI1900" s="184"/>
      <c r="AJ1900" s="184"/>
      <c r="AK1900" s="184"/>
      <c r="AL1900" s="184"/>
      <c r="AM1900" s="184"/>
      <c r="AN1900" s="184"/>
      <c r="AO1900" s="184"/>
      <c r="AP1900" s="184"/>
      <c r="AQ1900" s="184"/>
      <c r="AR1900" s="184"/>
      <c r="AS1900" s="184"/>
      <c r="AT1900" s="184"/>
      <c r="AU1900" s="184"/>
      <c r="AV1900" s="184"/>
      <c r="AW1900" s="184"/>
      <c r="AX1900" s="184"/>
      <c r="AY1900" s="184"/>
      <c r="AZ1900" s="184"/>
      <c r="BA1900" s="184"/>
      <c r="BB1900" s="184"/>
      <c r="BC1900" s="184"/>
      <c r="BD1900" s="184"/>
      <c r="BE1900" s="184"/>
      <c r="BF1900" s="184"/>
      <c r="BG1900" s="184"/>
      <c r="BH1900" s="184"/>
      <c r="BI1900" s="184"/>
      <c r="BJ1900" s="184"/>
      <c r="BK1900" s="184"/>
      <c r="BL1900" s="184"/>
      <c r="BM1900" s="184"/>
      <c r="BN1900" s="184"/>
      <c r="BO1900" s="184"/>
      <c r="BP1900" s="184"/>
      <c r="BQ1900" s="184"/>
      <c r="BR1900" s="184"/>
      <c r="BS1900" s="184"/>
      <c r="BT1900" s="184"/>
      <c r="BU1900" s="184"/>
      <c r="BV1900" s="184"/>
      <c r="BW1900" s="184"/>
      <c r="BX1900" s="184"/>
      <c r="BY1900" s="184"/>
    </row>
    <row r="1901" spans="2:77" x14ac:dyDescent="0.2">
      <c r="B1901" s="184"/>
      <c r="C1901" s="97"/>
      <c r="D1901" s="97"/>
      <c r="E1901" s="97"/>
      <c r="F1901" s="97"/>
      <c r="G1901" s="97"/>
      <c r="H1901" s="97"/>
      <c r="I1901" s="97"/>
      <c r="J1901" s="97"/>
      <c r="K1901" s="97"/>
      <c r="L1901" s="97"/>
      <c r="M1901" s="97"/>
      <c r="N1901" s="97"/>
      <c r="O1901" s="97"/>
      <c r="P1901" s="97"/>
      <c r="Q1901" s="97"/>
      <c r="R1901" s="97"/>
      <c r="S1901" s="97"/>
      <c r="T1901" s="97"/>
      <c r="U1901" s="97"/>
      <c r="V1901" s="97"/>
      <c r="W1901" s="184"/>
      <c r="X1901" s="184"/>
      <c r="Y1901" s="184"/>
      <c r="Z1901" s="184"/>
      <c r="AA1901" s="184"/>
      <c r="AB1901" s="184"/>
      <c r="AC1901" s="184"/>
      <c r="AD1901" s="184"/>
      <c r="AE1901" s="184"/>
      <c r="AF1901" s="184"/>
      <c r="AG1901" s="184"/>
      <c r="AH1901" s="184"/>
      <c r="AI1901" s="184"/>
      <c r="AJ1901" s="184"/>
      <c r="AK1901" s="184"/>
      <c r="AL1901" s="184"/>
      <c r="AM1901" s="184"/>
      <c r="AN1901" s="184"/>
      <c r="AO1901" s="184"/>
      <c r="AP1901" s="184"/>
      <c r="AQ1901" s="184"/>
      <c r="AR1901" s="184"/>
      <c r="AS1901" s="184"/>
      <c r="AT1901" s="184"/>
      <c r="AU1901" s="184"/>
      <c r="AV1901" s="184"/>
      <c r="AW1901" s="184"/>
      <c r="AX1901" s="184"/>
      <c r="AY1901" s="184"/>
      <c r="AZ1901" s="184"/>
      <c r="BA1901" s="184"/>
      <c r="BB1901" s="184"/>
      <c r="BC1901" s="184"/>
      <c r="BD1901" s="184"/>
      <c r="BE1901" s="184"/>
      <c r="BF1901" s="184"/>
      <c r="BG1901" s="184"/>
      <c r="BH1901" s="184"/>
      <c r="BI1901" s="184"/>
      <c r="BJ1901" s="184"/>
      <c r="BK1901" s="184"/>
      <c r="BL1901" s="184"/>
      <c r="BM1901" s="184"/>
      <c r="BN1901" s="184"/>
      <c r="BO1901" s="184"/>
      <c r="BP1901" s="184"/>
      <c r="BQ1901" s="184"/>
      <c r="BR1901" s="184"/>
      <c r="BS1901" s="184"/>
      <c r="BT1901" s="184"/>
      <c r="BU1901" s="184"/>
      <c r="BV1901" s="184"/>
      <c r="BW1901" s="184"/>
      <c r="BX1901" s="184"/>
      <c r="BY1901" s="184"/>
    </row>
    <row r="1902" spans="2:77" x14ac:dyDescent="0.2">
      <c r="B1902" s="184"/>
      <c r="C1902" s="97"/>
      <c r="D1902" s="97"/>
      <c r="E1902" s="97"/>
      <c r="F1902" s="97"/>
      <c r="G1902" s="97"/>
      <c r="H1902" s="97"/>
      <c r="I1902" s="97"/>
      <c r="J1902" s="97"/>
      <c r="K1902" s="97"/>
      <c r="L1902" s="97"/>
      <c r="M1902" s="97"/>
      <c r="N1902" s="97"/>
      <c r="O1902" s="97"/>
      <c r="P1902" s="97"/>
      <c r="Q1902" s="97"/>
      <c r="R1902" s="97"/>
      <c r="S1902" s="97"/>
      <c r="T1902" s="97"/>
      <c r="U1902" s="97"/>
      <c r="V1902" s="97"/>
      <c r="W1902" s="184"/>
      <c r="X1902" s="184"/>
      <c r="Y1902" s="184"/>
      <c r="Z1902" s="184"/>
      <c r="AA1902" s="184"/>
      <c r="AB1902" s="184"/>
      <c r="AC1902" s="184"/>
      <c r="AD1902" s="184"/>
      <c r="AE1902" s="184"/>
      <c r="AF1902" s="184"/>
      <c r="AG1902" s="184"/>
      <c r="AH1902" s="184"/>
      <c r="AI1902" s="184"/>
      <c r="AJ1902" s="184"/>
      <c r="AK1902" s="184"/>
      <c r="AL1902" s="184"/>
      <c r="AM1902" s="184"/>
      <c r="AN1902" s="184"/>
      <c r="AO1902" s="184"/>
      <c r="AP1902" s="184"/>
      <c r="AQ1902" s="184"/>
      <c r="AR1902" s="184"/>
      <c r="AS1902" s="184"/>
      <c r="AT1902" s="184"/>
      <c r="AU1902" s="184"/>
      <c r="AV1902" s="184"/>
      <c r="AW1902" s="184"/>
      <c r="AX1902" s="184"/>
      <c r="AY1902" s="184"/>
      <c r="AZ1902" s="184"/>
      <c r="BA1902" s="184"/>
      <c r="BB1902" s="184"/>
      <c r="BC1902" s="184"/>
      <c r="BD1902" s="184"/>
      <c r="BE1902" s="184"/>
      <c r="BF1902" s="184"/>
      <c r="BG1902" s="184"/>
      <c r="BH1902" s="184"/>
      <c r="BI1902" s="184"/>
      <c r="BJ1902" s="184"/>
      <c r="BK1902" s="184"/>
      <c r="BL1902" s="184"/>
      <c r="BM1902" s="184"/>
      <c r="BN1902" s="184"/>
      <c r="BO1902" s="184"/>
      <c r="BP1902" s="184"/>
      <c r="BQ1902" s="184"/>
      <c r="BR1902" s="184"/>
      <c r="BS1902" s="184"/>
      <c r="BT1902" s="184"/>
      <c r="BU1902" s="184"/>
      <c r="BV1902" s="184"/>
      <c r="BW1902" s="184"/>
      <c r="BX1902" s="184"/>
      <c r="BY1902" s="184"/>
    </row>
    <row r="1903" spans="2:77" x14ac:dyDescent="0.2">
      <c r="B1903" s="184"/>
      <c r="C1903" s="97"/>
      <c r="D1903" s="97"/>
      <c r="E1903" s="97"/>
      <c r="F1903" s="97"/>
      <c r="G1903" s="97"/>
      <c r="H1903" s="97"/>
      <c r="I1903" s="97"/>
      <c r="J1903" s="97"/>
      <c r="K1903" s="97"/>
      <c r="L1903" s="97"/>
      <c r="M1903" s="97"/>
      <c r="N1903" s="97"/>
      <c r="O1903" s="97"/>
      <c r="P1903" s="97"/>
      <c r="Q1903" s="97"/>
      <c r="R1903" s="97"/>
      <c r="S1903" s="97"/>
      <c r="T1903" s="97"/>
      <c r="U1903" s="97"/>
      <c r="V1903" s="97"/>
      <c r="W1903" s="184"/>
      <c r="X1903" s="184"/>
      <c r="Y1903" s="184"/>
      <c r="Z1903" s="184"/>
      <c r="AA1903" s="184"/>
      <c r="AB1903" s="184"/>
      <c r="AC1903" s="184"/>
      <c r="AD1903" s="184"/>
      <c r="AE1903" s="184"/>
      <c r="AF1903" s="184"/>
      <c r="AG1903" s="184"/>
      <c r="AH1903" s="184"/>
      <c r="AI1903" s="184"/>
      <c r="AJ1903" s="184"/>
      <c r="AK1903" s="184"/>
      <c r="AL1903" s="184"/>
      <c r="AM1903" s="184"/>
      <c r="AN1903" s="184"/>
      <c r="AO1903" s="184"/>
      <c r="AP1903" s="184"/>
      <c r="AQ1903" s="184"/>
      <c r="AR1903" s="184"/>
      <c r="AS1903" s="184"/>
      <c r="AT1903" s="184"/>
      <c r="AU1903" s="184"/>
      <c r="AV1903" s="184"/>
      <c r="AW1903" s="184"/>
      <c r="AX1903" s="184"/>
      <c r="AY1903" s="184"/>
      <c r="AZ1903" s="184"/>
      <c r="BA1903" s="184"/>
      <c r="BB1903" s="184"/>
      <c r="BC1903" s="184"/>
      <c r="BD1903" s="184"/>
      <c r="BE1903" s="184"/>
      <c r="BF1903" s="184"/>
      <c r="BG1903" s="184"/>
      <c r="BH1903" s="184"/>
      <c r="BI1903" s="184"/>
      <c r="BJ1903" s="184"/>
      <c r="BK1903" s="184"/>
      <c r="BL1903" s="184"/>
      <c r="BM1903" s="184"/>
      <c r="BN1903" s="184"/>
      <c r="BO1903" s="184"/>
      <c r="BP1903" s="184"/>
      <c r="BQ1903" s="184"/>
      <c r="BR1903" s="184"/>
      <c r="BS1903" s="184"/>
      <c r="BT1903" s="184"/>
      <c r="BU1903" s="184"/>
      <c r="BV1903" s="184"/>
      <c r="BW1903" s="184"/>
      <c r="BX1903" s="184"/>
      <c r="BY1903" s="184"/>
    </row>
    <row r="1904" spans="2:77" x14ac:dyDescent="0.2">
      <c r="B1904" s="184"/>
      <c r="C1904" s="97"/>
      <c r="D1904" s="97"/>
      <c r="E1904" s="97"/>
      <c r="F1904" s="97"/>
      <c r="G1904" s="97"/>
      <c r="H1904" s="97"/>
      <c r="I1904" s="97"/>
      <c r="J1904" s="97"/>
      <c r="K1904" s="97"/>
      <c r="L1904" s="97"/>
      <c r="M1904" s="97"/>
      <c r="N1904" s="97"/>
      <c r="O1904" s="97"/>
      <c r="P1904" s="97"/>
      <c r="Q1904" s="97"/>
      <c r="R1904" s="97"/>
      <c r="S1904" s="97"/>
      <c r="T1904" s="97"/>
      <c r="U1904" s="97"/>
      <c r="V1904" s="97"/>
      <c r="W1904" s="184"/>
      <c r="X1904" s="184"/>
      <c r="Y1904" s="184"/>
      <c r="Z1904" s="184"/>
      <c r="AA1904" s="184"/>
      <c r="AB1904" s="184"/>
      <c r="AC1904" s="184"/>
      <c r="AD1904" s="184"/>
      <c r="AE1904" s="184"/>
      <c r="AF1904" s="184"/>
      <c r="AG1904" s="184"/>
      <c r="AH1904" s="184"/>
      <c r="AI1904" s="184"/>
      <c r="AJ1904" s="184"/>
      <c r="AK1904" s="184"/>
      <c r="AL1904" s="184"/>
      <c r="AM1904" s="184"/>
      <c r="AN1904" s="184"/>
      <c r="AO1904" s="184"/>
      <c r="AP1904" s="184"/>
      <c r="AQ1904" s="184"/>
      <c r="AR1904" s="184"/>
      <c r="AS1904" s="184"/>
      <c r="AT1904" s="184"/>
      <c r="AU1904" s="184"/>
      <c r="AV1904" s="184"/>
      <c r="AW1904" s="184"/>
      <c r="AX1904" s="184"/>
      <c r="AY1904" s="184"/>
      <c r="AZ1904" s="184"/>
      <c r="BA1904" s="184"/>
      <c r="BB1904" s="184"/>
      <c r="BC1904" s="184"/>
      <c r="BD1904" s="184"/>
      <c r="BE1904" s="184"/>
      <c r="BF1904" s="184"/>
      <c r="BG1904" s="184"/>
      <c r="BH1904" s="184"/>
      <c r="BI1904" s="184"/>
      <c r="BJ1904" s="184"/>
      <c r="BK1904" s="184"/>
      <c r="BL1904" s="184"/>
      <c r="BM1904" s="184"/>
      <c r="BN1904" s="184"/>
      <c r="BO1904" s="184"/>
      <c r="BP1904" s="184"/>
      <c r="BQ1904" s="184"/>
      <c r="BR1904" s="184"/>
      <c r="BS1904" s="184"/>
      <c r="BT1904" s="184"/>
      <c r="BU1904" s="184"/>
      <c r="BV1904" s="184"/>
      <c r="BW1904" s="184"/>
      <c r="BX1904" s="184"/>
      <c r="BY1904" s="184"/>
    </row>
    <row r="1905" spans="2:77" x14ac:dyDescent="0.2">
      <c r="B1905" s="184"/>
      <c r="C1905" s="97"/>
      <c r="D1905" s="97"/>
      <c r="E1905" s="97"/>
      <c r="F1905" s="97"/>
      <c r="G1905" s="97"/>
      <c r="H1905" s="97"/>
      <c r="I1905" s="97"/>
      <c r="J1905" s="97"/>
      <c r="K1905" s="97"/>
      <c r="L1905" s="97"/>
      <c r="M1905" s="97"/>
      <c r="N1905" s="97"/>
      <c r="O1905" s="97"/>
      <c r="P1905" s="97"/>
      <c r="Q1905" s="97"/>
      <c r="R1905" s="97"/>
      <c r="S1905" s="97"/>
      <c r="T1905" s="97"/>
      <c r="U1905" s="97"/>
      <c r="V1905" s="97"/>
      <c r="W1905" s="184"/>
      <c r="X1905" s="184"/>
      <c r="Y1905" s="184"/>
      <c r="Z1905" s="184"/>
      <c r="AA1905" s="184"/>
      <c r="AB1905" s="184"/>
      <c r="AC1905" s="184"/>
      <c r="AD1905" s="184"/>
      <c r="AE1905" s="184"/>
      <c r="AF1905" s="184"/>
      <c r="AG1905" s="184"/>
      <c r="AH1905" s="184"/>
      <c r="AI1905" s="184"/>
      <c r="AJ1905" s="184"/>
      <c r="AK1905" s="184"/>
      <c r="AL1905" s="184"/>
      <c r="AM1905" s="184"/>
      <c r="AN1905" s="184"/>
      <c r="AO1905" s="184"/>
      <c r="AP1905" s="184"/>
      <c r="AQ1905" s="184"/>
      <c r="AR1905" s="184"/>
      <c r="AS1905" s="184"/>
      <c r="AT1905" s="184"/>
      <c r="AU1905" s="184"/>
      <c r="AV1905" s="184"/>
      <c r="AW1905" s="184"/>
      <c r="AX1905" s="184"/>
      <c r="AY1905" s="184"/>
      <c r="AZ1905" s="184"/>
      <c r="BA1905" s="184"/>
      <c r="BB1905" s="184"/>
      <c r="BC1905" s="184"/>
      <c r="BD1905" s="184"/>
      <c r="BE1905" s="184"/>
      <c r="BF1905" s="184"/>
      <c r="BG1905" s="184"/>
      <c r="BH1905" s="184"/>
      <c r="BI1905" s="184"/>
      <c r="BJ1905" s="184"/>
      <c r="BK1905" s="184"/>
      <c r="BL1905" s="184"/>
      <c r="BM1905" s="184"/>
      <c r="BN1905" s="184"/>
      <c r="BO1905" s="184"/>
      <c r="BP1905" s="184"/>
      <c r="BQ1905" s="184"/>
      <c r="BR1905" s="184"/>
      <c r="BS1905" s="184"/>
      <c r="BT1905" s="184"/>
      <c r="BU1905" s="184"/>
      <c r="BV1905" s="184"/>
      <c r="BW1905" s="184"/>
      <c r="BX1905" s="184"/>
      <c r="BY1905" s="184"/>
    </row>
    <row r="1906" spans="2:77" x14ac:dyDescent="0.2">
      <c r="B1906" s="184"/>
      <c r="C1906" s="97"/>
      <c r="D1906" s="97"/>
      <c r="E1906" s="97"/>
      <c r="F1906" s="97"/>
      <c r="G1906" s="97"/>
      <c r="H1906" s="97"/>
      <c r="I1906" s="97"/>
      <c r="J1906" s="97"/>
      <c r="K1906" s="97"/>
      <c r="L1906" s="97"/>
      <c r="M1906" s="97"/>
      <c r="N1906" s="97"/>
      <c r="O1906" s="97"/>
      <c r="P1906" s="97"/>
      <c r="Q1906" s="97"/>
      <c r="R1906" s="97"/>
      <c r="S1906" s="97"/>
      <c r="T1906" s="97"/>
      <c r="U1906" s="97"/>
      <c r="V1906" s="97"/>
      <c r="W1906" s="184"/>
      <c r="X1906" s="184"/>
      <c r="Y1906" s="184"/>
      <c r="Z1906" s="184"/>
      <c r="AA1906" s="184"/>
      <c r="AB1906" s="184"/>
      <c r="AC1906" s="184"/>
      <c r="AD1906" s="184"/>
      <c r="AE1906" s="184"/>
      <c r="AF1906" s="184"/>
      <c r="AG1906" s="184"/>
      <c r="AH1906" s="184"/>
      <c r="AI1906" s="184"/>
      <c r="AJ1906" s="184"/>
      <c r="AK1906" s="184"/>
      <c r="AL1906" s="184"/>
      <c r="AM1906" s="184"/>
      <c r="AN1906" s="184"/>
      <c r="AO1906" s="184"/>
      <c r="AP1906" s="184"/>
      <c r="AQ1906" s="184"/>
      <c r="AR1906" s="184"/>
      <c r="AS1906" s="184"/>
      <c r="AT1906" s="184"/>
      <c r="AU1906" s="184"/>
      <c r="AV1906" s="184"/>
      <c r="AW1906" s="184"/>
      <c r="AX1906" s="184"/>
      <c r="AY1906" s="184"/>
      <c r="AZ1906" s="184"/>
      <c r="BA1906" s="184"/>
      <c r="BB1906" s="184"/>
      <c r="BC1906" s="184"/>
      <c r="BD1906" s="184"/>
      <c r="BE1906" s="184"/>
      <c r="BF1906" s="184"/>
      <c r="BG1906" s="184"/>
      <c r="BH1906" s="184"/>
      <c r="BI1906" s="184"/>
      <c r="BJ1906" s="184"/>
      <c r="BK1906" s="184"/>
      <c r="BL1906" s="184"/>
      <c r="BM1906" s="184"/>
      <c r="BN1906" s="184"/>
      <c r="BO1906" s="184"/>
      <c r="BP1906" s="184"/>
      <c r="BQ1906" s="184"/>
      <c r="BR1906" s="184"/>
      <c r="BS1906" s="184"/>
      <c r="BT1906" s="184"/>
      <c r="BU1906" s="184"/>
      <c r="BV1906" s="184"/>
      <c r="BW1906" s="184"/>
      <c r="BX1906" s="184"/>
      <c r="BY1906" s="184"/>
    </row>
    <row r="1907" spans="2:77" x14ac:dyDescent="0.2">
      <c r="B1907" s="184"/>
      <c r="C1907" s="97"/>
      <c r="D1907" s="97"/>
      <c r="E1907" s="97"/>
      <c r="F1907" s="97"/>
      <c r="G1907" s="97"/>
      <c r="H1907" s="97"/>
      <c r="I1907" s="97"/>
      <c r="J1907" s="97"/>
      <c r="K1907" s="97"/>
      <c r="L1907" s="97"/>
      <c r="M1907" s="97"/>
      <c r="N1907" s="97"/>
      <c r="O1907" s="97"/>
      <c r="P1907" s="97"/>
      <c r="Q1907" s="97"/>
      <c r="R1907" s="97"/>
      <c r="S1907" s="97"/>
      <c r="T1907" s="97"/>
      <c r="U1907" s="97"/>
      <c r="V1907" s="97"/>
      <c r="W1907" s="184"/>
      <c r="X1907" s="184"/>
      <c r="Y1907" s="184"/>
      <c r="Z1907" s="184"/>
      <c r="AA1907" s="184"/>
      <c r="AB1907" s="184"/>
      <c r="AC1907" s="184"/>
      <c r="AD1907" s="184"/>
      <c r="AE1907" s="184"/>
      <c r="AF1907" s="184"/>
      <c r="AG1907" s="184"/>
      <c r="AH1907" s="184"/>
      <c r="AI1907" s="184"/>
      <c r="AJ1907" s="184"/>
      <c r="AK1907" s="184"/>
      <c r="AL1907" s="184"/>
      <c r="AM1907" s="184"/>
      <c r="AN1907" s="184"/>
      <c r="AO1907" s="184"/>
      <c r="AP1907" s="184"/>
      <c r="AQ1907" s="184"/>
      <c r="AR1907" s="184"/>
      <c r="AS1907" s="184"/>
      <c r="AT1907" s="184"/>
      <c r="AU1907" s="184"/>
      <c r="AV1907" s="184"/>
      <c r="AW1907" s="184"/>
      <c r="AX1907" s="184"/>
      <c r="AY1907" s="184"/>
      <c r="AZ1907" s="184"/>
      <c r="BA1907" s="184"/>
      <c r="BB1907" s="184"/>
      <c r="BC1907" s="184"/>
      <c r="BD1907" s="184"/>
      <c r="BE1907" s="184"/>
      <c r="BF1907" s="184"/>
      <c r="BG1907" s="184"/>
      <c r="BH1907" s="184"/>
      <c r="BI1907" s="184"/>
      <c r="BJ1907" s="184"/>
      <c r="BK1907" s="184"/>
      <c r="BL1907" s="184"/>
      <c r="BM1907" s="184"/>
      <c r="BN1907" s="184"/>
      <c r="BO1907" s="184"/>
      <c r="BP1907" s="184"/>
      <c r="BQ1907" s="184"/>
      <c r="BR1907" s="184"/>
      <c r="BS1907" s="184"/>
      <c r="BT1907" s="184"/>
      <c r="BU1907" s="184"/>
      <c r="BV1907" s="184"/>
      <c r="BW1907" s="184"/>
      <c r="BX1907" s="184"/>
      <c r="BY1907" s="184"/>
    </row>
    <row r="1908" spans="2:77" x14ac:dyDescent="0.2">
      <c r="B1908" s="184"/>
      <c r="C1908" s="97"/>
      <c r="D1908" s="97"/>
      <c r="E1908" s="97"/>
      <c r="F1908" s="97"/>
      <c r="G1908" s="97"/>
      <c r="H1908" s="97"/>
      <c r="I1908" s="97"/>
      <c r="J1908" s="97"/>
      <c r="K1908" s="97"/>
      <c r="L1908" s="97"/>
      <c r="M1908" s="97"/>
      <c r="N1908" s="97"/>
      <c r="O1908" s="97"/>
      <c r="P1908" s="97"/>
      <c r="Q1908" s="97"/>
      <c r="R1908" s="97"/>
      <c r="S1908" s="97"/>
      <c r="T1908" s="97"/>
      <c r="U1908" s="97"/>
      <c r="V1908" s="97"/>
      <c r="W1908" s="184"/>
      <c r="X1908" s="184"/>
      <c r="Y1908" s="184"/>
      <c r="Z1908" s="184"/>
      <c r="AA1908" s="184"/>
      <c r="AB1908" s="184"/>
      <c r="AC1908" s="184"/>
      <c r="AD1908" s="184"/>
      <c r="AE1908" s="184"/>
      <c r="AF1908" s="184"/>
      <c r="AG1908" s="184"/>
      <c r="AH1908" s="184"/>
      <c r="AI1908" s="184"/>
      <c r="AJ1908" s="184"/>
      <c r="AK1908" s="184"/>
      <c r="AL1908" s="184"/>
      <c r="AM1908" s="184"/>
      <c r="AN1908" s="184"/>
      <c r="AO1908" s="184"/>
      <c r="AP1908" s="184"/>
      <c r="AQ1908" s="184"/>
      <c r="AR1908" s="184"/>
      <c r="AS1908" s="184"/>
      <c r="AT1908" s="184"/>
      <c r="AU1908" s="184"/>
      <c r="AV1908" s="184"/>
      <c r="AW1908" s="184"/>
      <c r="AX1908" s="184"/>
      <c r="AY1908" s="184"/>
      <c r="AZ1908" s="184"/>
      <c r="BA1908" s="184"/>
      <c r="BB1908" s="184"/>
      <c r="BC1908" s="184"/>
      <c r="BD1908" s="184"/>
      <c r="BE1908" s="184"/>
      <c r="BF1908" s="184"/>
      <c r="BG1908" s="184"/>
      <c r="BH1908" s="184"/>
      <c r="BI1908" s="184"/>
      <c r="BJ1908" s="184"/>
      <c r="BK1908" s="184"/>
      <c r="BL1908" s="184"/>
      <c r="BM1908" s="184"/>
      <c r="BN1908" s="184"/>
      <c r="BO1908" s="184"/>
      <c r="BP1908" s="184"/>
      <c r="BQ1908" s="184"/>
      <c r="BR1908" s="184"/>
      <c r="BS1908" s="184"/>
      <c r="BT1908" s="184"/>
      <c r="BU1908" s="184"/>
      <c r="BV1908" s="184"/>
      <c r="BW1908" s="184"/>
      <c r="BX1908" s="184"/>
      <c r="BY1908" s="184"/>
    </row>
    <row r="1909" spans="2:77" x14ac:dyDescent="0.2">
      <c r="B1909" s="184"/>
      <c r="C1909" s="97"/>
      <c r="D1909" s="97"/>
      <c r="E1909" s="97"/>
      <c r="F1909" s="97"/>
      <c r="G1909" s="97"/>
      <c r="H1909" s="97"/>
      <c r="I1909" s="97"/>
      <c r="J1909" s="97"/>
      <c r="K1909" s="97"/>
      <c r="L1909" s="97"/>
      <c r="M1909" s="97"/>
      <c r="N1909" s="97"/>
      <c r="O1909" s="97"/>
      <c r="P1909" s="97"/>
      <c r="Q1909" s="97"/>
      <c r="R1909" s="97"/>
      <c r="S1909" s="97"/>
      <c r="T1909" s="97"/>
      <c r="U1909" s="97"/>
      <c r="V1909" s="97"/>
      <c r="W1909" s="184"/>
      <c r="X1909" s="184"/>
      <c r="Y1909" s="184"/>
      <c r="Z1909" s="184"/>
      <c r="AA1909" s="184"/>
      <c r="AB1909" s="184"/>
      <c r="AC1909" s="184"/>
      <c r="AD1909" s="184"/>
      <c r="AE1909" s="184"/>
      <c r="AF1909" s="184"/>
      <c r="AG1909" s="184"/>
      <c r="AH1909" s="184"/>
      <c r="AI1909" s="184"/>
      <c r="AJ1909" s="184"/>
      <c r="AK1909" s="184"/>
      <c r="AL1909" s="184"/>
      <c r="AM1909" s="184"/>
      <c r="AN1909" s="184"/>
      <c r="AO1909" s="184"/>
      <c r="AP1909" s="184"/>
      <c r="AQ1909" s="184"/>
      <c r="AR1909" s="184"/>
      <c r="AS1909" s="184"/>
      <c r="AT1909" s="184"/>
      <c r="AU1909" s="184"/>
      <c r="AV1909" s="184"/>
      <c r="AW1909" s="184"/>
      <c r="AX1909" s="184"/>
      <c r="AY1909" s="184"/>
      <c r="AZ1909" s="184"/>
      <c r="BA1909" s="184"/>
      <c r="BB1909" s="184"/>
      <c r="BC1909" s="184"/>
      <c r="BD1909" s="184"/>
      <c r="BE1909" s="184"/>
      <c r="BF1909" s="184"/>
      <c r="BG1909" s="184"/>
      <c r="BH1909" s="184"/>
      <c r="BI1909" s="184"/>
      <c r="BJ1909" s="184"/>
      <c r="BK1909" s="184"/>
      <c r="BL1909" s="184"/>
      <c r="BM1909" s="184"/>
      <c r="BN1909" s="184"/>
      <c r="BO1909" s="184"/>
      <c r="BP1909" s="184"/>
      <c r="BQ1909" s="184"/>
      <c r="BR1909" s="184"/>
      <c r="BS1909" s="184"/>
      <c r="BT1909" s="184"/>
      <c r="BU1909" s="184"/>
      <c r="BV1909" s="184"/>
      <c r="BW1909" s="184"/>
      <c r="BX1909" s="184"/>
      <c r="BY1909" s="184"/>
    </row>
    <row r="1910" spans="2:77" x14ac:dyDescent="0.2">
      <c r="B1910" s="184"/>
      <c r="C1910" s="97"/>
      <c r="D1910" s="97"/>
      <c r="E1910" s="97"/>
      <c r="F1910" s="97"/>
      <c r="G1910" s="97"/>
      <c r="H1910" s="97"/>
      <c r="I1910" s="97"/>
      <c r="J1910" s="97"/>
      <c r="K1910" s="97"/>
      <c r="L1910" s="97"/>
      <c r="M1910" s="97"/>
      <c r="N1910" s="97"/>
      <c r="O1910" s="97"/>
      <c r="P1910" s="97"/>
      <c r="Q1910" s="97"/>
      <c r="R1910" s="97"/>
      <c r="S1910" s="97"/>
      <c r="T1910" s="97"/>
      <c r="U1910" s="97"/>
      <c r="V1910" s="97"/>
      <c r="W1910" s="184"/>
      <c r="X1910" s="184"/>
      <c r="Y1910" s="184"/>
      <c r="Z1910" s="184"/>
      <c r="AA1910" s="184"/>
      <c r="AB1910" s="184"/>
      <c r="AC1910" s="184"/>
      <c r="AD1910" s="184"/>
      <c r="AE1910" s="184"/>
      <c r="AF1910" s="184"/>
      <c r="AG1910" s="184"/>
      <c r="AH1910" s="184"/>
      <c r="AI1910" s="184"/>
      <c r="AJ1910" s="184"/>
      <c r="AK1910" s="184"/>
      <c r="AL1910" s="184"/>
      <c r="AM1910" s="184"/>
      <c r="AN1910" s="184"/>
      <c r="AO1910" s="184"/>
      <c r="AP1910" s="184"/>
      <c r="AQ1910" s="184"/>
      <c r="AR1910" s="184"/>
      <c r="AS1910" s="184"/>
      <c r="AT1910" s="184"/>
      <c r="AU1910" s="184"/>
      <c r="AV1910" s="184"/>
      <c r="AW1910" s="184"/>
      <c r="AX1910" s="184"/>
      <c r="AY1910" s="184"/>
      <c r="AZ1910" s="184"/>
      <c r="BA1910" s="184"/>
      <c r="BB1910" s="184"/>
      <c r="BC1910" s="184"/>
      <c r="BD1910" s="184"/>
      <c r="BE1910" s="184"/>
      <c r="BF1910" s="184"/>
      <c r="BG1910" s="184"/>
      <c r="BH1910" s="184"/>
      <c r="BI1910" s="184"/>
      <c r="BJ1910" s="184"/>
      <c r="BK1910" s="184"/>
      <c r="BL1910" s="184"/>
      <c r="BM1910" s="184"/>
      <c r="BN1910" s="184"/>
      <c r="BO1910" s="184"/>
      <c r="BP1910" s="184"/>
      <c r="BQ1910" s="184"/>
      <c r="BR1910" s="184"/>
      <c r="BS1910" s="184"/>
      <c r="BT1910" s="184"/>
      <c r="BU1910" s="184"/>
      <c r="BV1910" s="184"/>
      <c r="BW1910" s="184"/>
      <c r="BX1910" s="184"/>
      <c r="BY1910" s="184"/>
    </row>
    <row r="1911" spans="2:77" x14ac:dyDescent="0.2">
      <c r="B1911" s="184"/>
      <c r="C1911" s="97"/>
      <c r="D1911" s="97"/>
      <c r="E1911" s="97"/>
      <c r="F1911" s="97"/>
      <c r="G1911" s="97"/>
      <c r="H1911" s="97"/>
      <c r="I1911" s="97"/>
      <c r="J1911" s="97"/>
      <c r="K1911" s="97"/>
      <c r="L1911" s="97"/>
      <c r="M1911" s="97"/>
      <c r="N1911" s="97"/>
      <c r="O1911" s="97"/>
      <c r="P1911" s="97"/>
      <c r="Q1911" s="97"/>
      <c r="R1911" s="97"/>
      <c r="S1911" s="97"/>
      <c r="T1911" s="97"/>
      <c r="U1911" s="97"/>
      <c r="V1911" s="97"/>
      <c r="W1911" s="184"/>
      <c r="X1911" s="184"/>
      <c r="Y1911" s="184"/>
      <c r="Z1911" s="184"/>
      <c r="AA1911" s="184"/>
      <c r="AB1911" s="184"/>
      <c r="AC1911" s="184"/>
      <c r="AD1911" s="184"/>
      <c r="AE1911" s="184"/>
      <c r="AF1911" s="184"/>
      <c r="AG1911" s="184"/>
      <c r="AH1911" s="184"/>
      <c r="AI1911" s="184"/>
      <c r="AJ1911" s="184"/>
      <c r="AK1911" s="184"/>
      <c r="AL1911" s="184"/>
      <c r="AM1911" s="184"/>
      <c r="AN1911" s="184"/>
      <c r="AO1911" s="184"/>
      <c r="AP1911" s="184"/>
      <c r="AQ1911" s="184"/>
      <c r="AR1911" s="184"/>
      <c r="AS1911" s="184"/>
      <c r="AT1911" s="184"/>
      <c r="AU1911" s="184"/>
      <c r="AV1911" s="184"/>
      <c r="AW1911" s="184"/>
      <c r="AX1911" s="184"/>
      <c r="AY1911" s="184"/>
      <c r="AZ1911" s="184"/>
      <c r="BA1911" s="184"/>
      <c r="BB1911" s="184"/>
      <c r="BC1911" s="184"/>
      <c r="BD1911" s="184"/>
      <c r="BE1911" s="184"/>
      <c r="BF1911" s="184"/>
      <c r="BG1911" s="184"/>
      <c r="BH1911" s="184"/>
      <c r="BI1911" s="184"/>
      <c r="BJ1911" s="184"/>
      <c r="BK1911" s="184"/>
      <c r="BL1911" s="184"/>
      <c r="BM1911" s="184"/>
      <c r="BN1911" s="184"/>
      <c r="BO1911" s="184"/>
      <c r="BP1911" s="184"/>
      <c r="BQ1911" s="184"/>
      <c r="BR1911" s="184"/>
      <c r="BS1911" s="184"/>
      <c r="BT1911" s="184"/>
      <c r="BU1911" s="184"/>
      <c r="BV1911" s="184"/>
      <c r="BW1911" s="184"/>
      <c r="BX1911" s="184"/>
      <c r="BY1911" s="184"/>
    </row>
    <row r="1912" spans="2:77" x14ac:dyDescent="0.2">
      <c r="B1912" s="184"/>
      <c r="C1912" s="97"/>
      <c r="D1912" s="97"/>
      <c r="E1912" s="97"/>
      <c r="F1912" s="97"/>
      <c r="G1912" s="97"/>
      <c r="H1912" s="97"/>
      <c r="I1912" s="97"/>
      <c r="J1912" s="97"/>
      <c r="K1912" s="97"/>
      <c r="L1912" s="97"/>
      <c r="M1912" s="97"/>
      <c r="N1912" s="97"/>
      <c r="O1912" s="97"/>
      <c r="P1912" s="97"/>
      <c r="Q1912" s="97"/>
      <c r="R1912" s="97"/>
      <c r="S1912" s="97"/>
      <c r="T1912" s="97"/>
      <c r="U1912" s="97"/>
      <c r="V1912" s="97"/>
      <c r="W1912" s="184"/>
      <c r="X1912" s="184"/>
      <c r="Y1912" s="184"/>
      <c r="Z1912" s="184"/>
      <c r="AA1912" s="184"/>
      <c r="AB1912" s="184"/>
      <c r="AC1912" s="184"/>
      <c r="AD1912" s="184"/>
      <c r="AE1912" s="184"/>
      <c r="AF1912" s="184"/>
      <c r="AG1912" s="184"/>
      <c r="AH1912" s="184"/>
      <c r="AI1912" s="184"/>
      <c r="AJ1912" s="184"/>
      <c r="AK1912" s="184"/>
      <c r="AL1912" s="184"/>
      <c r="AM1912" s="184"/>
      <c r="AN1912" s="184"/>
      <c r="AO1912" s="184"/>
      <c r="AP1912" s="184"/>
      <c r="AQ1912" s="184"/>
      <c r="AR1912" s="184"/>
      <c r="AS1912" s="184"/>
      <c r="AT1912" s="184"/>
      <c r="AU1912" s="184"/>
      <c r="AV1912" s="184"/>
      <c r="AW1912" s="184"/>
      <c r="AX1912" s="184"/>
      <c r="AY1912" s="184"/>
      <c r="AZ1912" s="184"/>
      <c r="BA1912" s="184"/>
      <c r="BB1912" s="184"/>
      <c r="BC1912" s="184"/>
      <c r="BD1912" s="184"/>
      <c r="BE1912" s="184"/>
      <c r="BF1912" s="184"/>
      <c r="BG1912" s="184"/>
      <c r="BH1912" s="184"/>
      <c r="BI1912" s="184"/>
      <c r="BJ1912" s="184"/>
      <c r="BK1912" s="184"/>
      <c r="BL1912" s="184"/>
      <c r="BM1912" s="184"/>
      <c r="BN1912" s="184"/>
      <c r="BO1912" s="184"/>
      <c r="BP1912" s="184"/>
      <c r="BQ1912" s="184"/>
      <c r="BR1912" s="184"/>
      <c r="BS1912" s="184"/>
      <c r="BT1912" s="184"/>
      <c r="BU1912" s="184"/>
      <c r="BV1912" s="184"/>
      <c r="BW1912" s="184"/>
      <c r="BX1912" s="184"/>
      <c r="BY1912" s="184"/>
    </row>
    <row r="1913" spans="2:77" x14ac:dyDescent="0.2">
      <c r="B1913" s="184"/>
      <c r="C1913" s="97"/>
      <c r="D1913" s="97"/>
      <c r="E1913" s="97"/>
      <c r="F1913" s="97"/>
      <c r="G1913" s="97"/>
      <c r="H1913" s="97"/>
      <c r="I1913" s="97"/>
      <c r="J1913" s="97"/>
      <c r="K1913" s="97"/>
      <c r="L1913" s="97"/>
      <c r="M1913" s="97"/>
      <c r="N1913" s="97"/>
      <c r="O1913" s="97"/>
      <c r="P1913" s="97"/>
      <c r="Q1913" s="97"/>
      <c r="R1913" s="97"/>
      <c r="S1913" s="97"/>
      <c r="T1913" s="97"/>
      <c r="U1913" s="97"/>
      <c r="V1913" s="97"/>
      <c r="W1913" s="184"/>
      <c r="X1913" s="184"/>
      <c r="Y1913" s="184"/>
      <c r="Z1913" s="184"/>
      <c r="AA1913" s="184"/>
      <c r="AB1913" s="184"/>
      <c r="AC1913" s="184"/>
      <c r="AD1913" s="184"/>
      <c r="AE1913" s="184"/>
      <c r="AF1913" s="184"/>
      <c r="AG1913" s="184"/>
      <c r="AH1913" s="184"/>
      <c r="AI1913" s="184"/>
      <c r="AJ1913" s="184"/>
      <c r="AK1913" s="184"/>
      <c r="AL1913" s="184"/>
      <c r="AM1913" s="184"/>
      <c r="AN1913" s="184"/>
      <c r="AO1913" s="184"/>
      <c r="AP1913" s="184"/>
      <c r="AQ1913" s="184"/>
      <c r="AR1913" s="184"/>
      <c r="AS1913" s="184"/>
      <c r="AT1913" s="184"/>
      <c r="AU1913" s="184"/>
      <c r="AV1913" s="184"/>
      <c r="AW1913" s="184"/>
      <c r="AX1913" s="184"/>
      <c r="AY1913" s="184"/>
      <c r="AZ1913" s="184"/>
      <c r="BA1913" s="184"/>
      <c r="BB1913" s="184"/>
      <c r="BC1913" s="184"/>
      <c r="BD1913" s="184"/>
      <c r="BE1913" s="184"/>
      <c r="BF1913" s="184"/>
      <c r="BG1913" s="184"/>
      <c r="BH1913" s="184"/>
      <c r="BI1913" s="184"/>
      <c r="BJ1913" s="184"/>
      <c r="BK1913" s="184"/>
      <c r="BL1913" s="184"/>
      <c r="BM1913" s="184"/>
      <c r="BN1913" s="184"/>
      <c r="BO1913" s="184"/>
      <c r="BP1913" s="184"/>
      <c r="BQ1913" s="184"/>
      <c r="BR1913" s="184"/>
      <c r="BS1913" s="184"/>
      <c r="BT1913" s="184"/>
      <c r="BU1913" s="184"/>
      <c r="BV1913" s="184"/>
      <c r="BW1913" s="184"/>
      <c r="BX1913" s="184"/>
      <c r="BY1913" s="184"/>
    </row>
    <row r="1914" spans="2:77" x14ac:dyDescent="0.2">
      <c r="B1914" s="184"/>
      <c r="C1914" s="97"/>
      <c r="D1914" s="97"/>
      <c r="E1914" s="97"/>
      <c r="F1914" s="97"/>
      <c r="G1914" s="97"/>
      <c r="H1914" s="97"/>
      <c r="I1914" s="97"/>
      <c r="J1914" s="97"/>
      <c r="K1914" s="97"/>
      <c r="L1914" s="97"/>
      <c r="M1914" s="97"/>
      <c r="N1914" s="97"/>
      <c r="O1914" s="97"/>
      <c r="P1914" s="97"/>
      <c r="Q1914" s="97"/>
      <c r="R1914" s="97"/>
      <c r="S1914" s="97"/>
      <c r="T1914" s="97"/>
      <c r="U1914" s="97"/>
      <c r="V1914" s="97"/>
      <c r="W1914" s="184"/>
      <c r="X1914" s="184"/>
      <c r="Y1914" s="184"/>
      <c r="Z1914" s="184"/>
      <c r="AA1914" s="184"/>
      <c r="AB1914" s="184"/>
      <c r="AC1914" s="184"/>
      <c r="AD1914" s="184"/>
      <c r="AE1914" s="184"/>
      <c r="AF1914" s="184"/>
      <c r="AG1914" s="184"/>
      <c r="AH1914" s="184"/>
      <c r="AI1914" s="184"/>
      <c r="AJ1914" s="184"/>
      <c r="AK1914" s="184"/>
      <c r="AL1914" s="184"/>
      <c r="AM1914" s="184"/>
      <c r="AN1914" s="184"/>
      <c r="AO1914" s="184"/>
      <c r="AP1914" s="184"/>
      <c r="AQ1914" s="184"/>
      <c r="AR1914" s="184"/>
      <c r="AS1914" s="184"/>
      <c r="AT1914" s="184"/>
      <c r="AU1914" s="184"/>
      <c r="AV1914" s="184"/>
      <c r="AW1914" s="184"/>
      <c r="AX1914" s="184"/>
      <c r="AY1914" s="184"/>
      <c r="AZ1914" s="184"/>
      <c r="BA1914" s="184"/>
      <c r="BB1914" s="184"/>
      <c r="BC1914" s="184"/>
      <c r="BD1914" s="184"/>
      <c r="BE1914" s="184"/>
      <c r="BF1914" s="184"/>
      <c r="BG1914" s="184"/>
      <c r="BH1914" s="184"/>
      <c r="BI1914" s="184"/>
      <c r="BJ1914" s="184"/>
      <c r="BK1914" s="184"/>
      <c r="BL1914" s="184"/>
      <c r="BM1914" s="184"/>
      <c r="BN1914" s="184"/>
      <c r="BO1914" s="184"/>
      <c r="BP1914" s="184"/>
      <c r="BQ1914" s="184"/>
      <c r="BR1914" s="184"/>
      <c r="BS1914" s="184"/>
      <c r="BT1914" s="184"/>
      <c r="BU1914" s="184"/>
      <c r="BV1914" s="184"/>
      <c r="BW1914" s="184"/>
      <c r="BX1914" s="184"/>
      <c r="BY1914" s="184"/>
    </row>
    <row r="1915" spans="2:77" x14ac:dyDescent="0.2">
      <c r="B1915" s="184"/>
      <c r="C1915" s="97"/>
      <c r="D1915" s="97"/>
      <c r="E1915" s="97"/>
      <c r="F1915" s="97"/>
      <c r="G1915" s="97"/>
      <c r="H1915" s="97"/>
      <c r="I1915" s="97"/>
      <c r="J1915" s="97"/>
      <c r="K1915" s="97"/>
      <c r="L1915" s="97"/>
      <c r="M1915" s="97"/>
      <c r="N1915" s="97"/>
      <c r="O1915" s="97"/>
      <c r="P1915" s="97"/>
      <c r="Q1915" s="97"/>
      <c r="R1915" s="97"/>
      <c r="S1915" s="97"/>
      <c r="T1915" s="97"/>
      <c r="U1915" s="97"/>
      <c r="V1915" s="97"/>
      <c r="W1915" s="184"/>
      <c r="X1915" s="184"/>
      <c r="Y1915" s="184"/>
      <c r="Z1915" s="184"/>
      <c r="AA1915" s="184"/>
      <c r="AB1915" s="184"/>
      <c r="AC1915" s="184"/>
      <c r="AD1915" s="184"/>
      <c r="AE1915" s="184"/>
      <c r="AF1915" s="184"/>
      <c r="AG1915" s="184"/>
      <c r="AH1915" s="184"/>
      <c r="AI1915" s="184"/>
      <c r="AJ1915" s="184"/>
      <c r="AK1915" s="184"/>
      <c r="AL1915" s="184"/>
      <c r="AM1915" s="184"/>
      <c r="AN1915" s="184"/>
      <c r="AO1915" s="184"/>
      <c r="AP1915" s="184"/>
      <c r="AQ1915" s="184"/>
      <c r="AR1915" s="184"/>
      <c r="AS1915" s="184"/>
      <c r="AT1915" s="184"/>
      <c r="AU1915" s="184"/>
      <c r="AV1915" s="184"/>
      <c r="AW1915" s="184"/>
      <c r="AX1915" s="184"/>
      <c r="AY1915" s="184"/>
      <c r="AZ1915" s="184"/>
      <c r="BA1915" s="184"/>
      <c r="BB1915" s="184"/>
      <c r="BC1915" s="184"/>
      <c r="BD1915" s="184"/>
      <c r="BE1915" s="184"/>
      <c r="BF1915" s="184"/>
      <c r="BG1915" s="184"/>
      <c r="BH1915" s="184"/>
      <c r="BI1915" s="184"/>
      <c r="BJ1915" s="184"/>
      <c r="BK1915" s="184"/>
      <c r="BL1915" s="184"/>
      <c r="BM1915" s="184"/>
      <c r="BN1915" s="184"/>
      <c r="BO1915" s="184"/>
      <c r="BP1915" s="184"/>
      <c r="BQ1915" s="184"/>
      <c r="BR1915" s="184"/>
      <c r="BS1915" s="184"/>
      <c r="BT1915" s="184"/>
      <c r="BU1915" s="184"/>
      <c r="BV1915" s="184"/>
      <c r="BW1915" s="184"/>
      <c r="BX1915" s="184"/>
      <c r="BY1915" s="184"/>
    </row>
    <row r="1916" spans="2:77" x14ac:dyDescent="0.2">
      <c r="B1916" s="184"/>
      <c r="C1916" s="97"/>
      <c r="D1916" s="97"/>
      <c r="E1916" s="97"/>
      <c r="F1916" s="97"/>
      <c r="G1916" s="97"/>
      <c r="H1916" s="97"/>
      <c r="I1916" s="97"/>
      <c r="J1916" s="97"/>
      <c r="K1916" s="97"/>
      <c r="L1916" s="97"/>
      <c r="M1916" s="97"/>
      <c r="N1916" s="97"/>
      <c r="O1916" s="97"/>
      <c r="P1916" s="97"/>
      <c r="Q1916" s="97"/>
      <c r="R1916" s="97"/>
      <c r="S1916" s="97"/>
      <c r="T1916" s="97"/>
      <c r="U1916" s="97"/>
      <c r="V1916" s="97"/>
      <c r="W1916" s="184"/>
      <c r="X1916" s="184"/>
      <c r="Y1916" s="184"/>
      <c r="Z1916" s="184"/>
      <c r="AA1916" s="184"/>
      <c r="AB1916" s="184"/>
      <c r="AC1916" s="184"/>
      <c r="AD1916" s="184"/>
      <c r="AE1916" s="184"/>
      <c r="AF1916" s="184"/>
      <c r="AG1916" s="184"/>
      <c r="AH1916" s="184"/>
      <c r="AI1916" s="184"/>
      <c r="AJ1916" s="184"/>
      <c r="AK1916" s="184"/>
      <c r="AL1916" s="184"/>
      <c r="AM1916" s="184"/>
      <c r="AN1916" s="184"/>
      <c r="AO1916" s="184"/>
      <c r="AP1916" s="184"/>
      <c r="AQ1916" s="184"/>
      <c r="AR1916" s="184"/>
      <c r="AS1916" s="184"/>
      <c r="AT1916" s="184"/>
      <c r="AU1916" s="184"/>
      <c r="AV1916" s="184"/>
      <c r="AW1916" s="184"/>
      <c r="AX1916" s="184"/>
      <c r="AY1916" s="184"/>
      <c r="AZ1916" s="184"/>
      <c r="BA1916" s="184"/>
      <c r="BB1916" s="184"/>
      <c r="BC1916" s="184"/>
      <c r="BD1916" s="184"/>
      <c r="BE1916" s="184"/>
      <c r="BF1916" s="184"/>
      <c r="BG1916" s="184"/>
      <c r="BH1916" s="184"/>
      <c r="BI1916" s="184"/>
      <c r="BJ1916" s="184"/>
      <c r="BK1916" s="184"/>
      <c r="BL1916" s="184"/>
      <c r="BM1916" s="184"/>
      <c r="BN1916" s="184"/>
      <c r="BO1916" s="184"/>
      <c r="BP1916" s="184"/>
      <c r="BQ1916" s="184"/>
      <c r="BR1916" s="184"/>
      <c r="BS1916" s="184"/>
      <c r="BT1916" s="184"/>
      <c r="BU1916" s="184"/>
      <c r="BV1916" s="184"/>
      <c r="BW1916" s="184"/>
      <c r="BX1916" s="184"/>
      <c r="BY1916" s="184"/>
    </row>
    <row r="1917" spans="2:77" x14ac:dyDescent="0.2">
      <c r="B1917" s="184"/>
      <c r="C1917" s="97"/>
      <c r="D1917" s="97"/>
      <c r="E1917" s="97"/>
      <c r="F1917" s="97"/>
      <c r="G1917" s="97"/>
      <c r="H1917" s="97"/>
      <c r="I1917" s="97"/>
      <c r="J1917" s="97"/>
      <c r="K1917" s="97"/>
      <c r="L1917" s="97"/>
      <c r="M1917" s="97"/>
      <c r="N1917" s="97"/>
      <c r="O1917" s="97"/>
      <c r="P1917" s="97"/>
      <c r="Q1917" s="97"/>
      <c r="R1917" s="97"/>
      <c r="S1917" s="97"/>
      <c r="T1917" s="97"/>
      <c r="U1917" s="97"/>
      <c r="V1917" s="97"/>
      <c r="W1917" s="184"/>
      <c r="X1917" s="184"/>
      <c r="Y1917" s="184"/>
      <c r="Z1917" s="184"/>
      <c r="AA1917" s="184"/>
      <c r="AB1917" s="184"/>
      <c r="AC1917" s="184"/>
      <c r="AD1917" s="184"/>
      <c r="AE1917" s="184"/>
      <c r="AF1917" s="184"/>
      <c r="AG1917" s="184"/>
      <c r="AH1917" s="184"/>
      <c r="AI1917" s="184"/>
      <c r="AJ1917" s="184"/>
      <c r="AK1917" s="184"/>
      <c r="AL1917" s="184"/>
      <c r="AM1917" s="184"/>
      <c r="AN1917" s="184"/>
      <c r="AO1917" s="184"/>
      <c r="AP1917" s="184"/>
      <c r="AQ1917" s="184"/>
      <c r="AR1917" s="184"/>
      <c r="AS1917" s="184"/>
      <c r="AT1917" s="184"/>
      <c r="AU1917" s="184"/>
      <c r="AV1917" s="184"/>
      <c r="AW1917" s="184"/>
      <c r="AX1917" s="184"/>
      <c r="AY1917" s="184"/>
      <c r="AZ1917" s="184"/>
      <c r="BA1917" s="184"/>
      <c r="BB1917" s="184"/>
      <c r="BC1917" s="184"/>
      <c r="BD1917" s="184"/>
      <c r="BE1917" s="184"/>
      <c r="BF1917" s="184"/>
      <c r="BG1917" s="184"/>
      <c r="BH1917" s="184"/>
      <c r="BI1917" s="184"/>
      <c r="BJ1917" s="184"/>
      <c r="BK1917" s="184"/>
      <c r="BL1917" s="184"/>
      <c r="BM1917" s="184"/>
      <c r="BN1917" s="184"/>
      <c r="BO1917" s="184"/>
      <c r="BP1917" s="184"/>
      <c r="BQ1917" s="184"/>
      <c r="BR1917" s="184"/>
      <c r="BS1917" s="184"/>
      <c r="BT1917" s="184"/>
      <c r="BU1917" s="184"/>
      <c r="BV1917" s="184"/>
      <c r="BW1917" s="184"/>
      <c r="BX1917" s="184"/>
      <c r="BY1917" s="184"/>
    </row>
    <row r="1918" spans="2:77" x14ac:dyDescent="0.2">
      <c r="Z1918" s="184"/>
      <c r="AA1918" s="184"/>
      <c r="AB1918" s="184"/>
      <c r="AC1918" s="184"/>
      <c r="AD1918" s="184"/>
      <c r="AE1918" s="184"/>
      <c r="AF1918" s="184"/>
      <c r="AG1918" s="184"/>
      <c r="AH1918" s="184"/>
      <c r="AI1918" s="184"/>
      <c r="AJ1918" s="184"/>
      <c r="AK1918" s="184"/>
      <c r="AL1918" s="184"/>
      <c r="AM1918" s="184"/>
      <c r="AN1918" s="184"/>
      <c r="AO1918" s="184"/>
      <c r="AP1918" s="184"/>
      <c r="AQ1918" s="184"/>
      <c r="AR1918" s="184"/>
      <c r="AS1918" s="184"/>
      <c r="AT1918" s="184"/>
      <c r="AU1918" s="184"/>
      <c r="AV1918" s="184"/>
      <c r="AW1918" s="184"/>
      <c r="AX1918" s="184"/>
      <c r="AY1918" s="184"/>
      <c r="AZ1918" s="184"/>
      <c r="BA1918" s="184"/>
      <c r="BB1918" s="184"/>
      <c r="BC1918" s="184"/>
      <c r="BD1918" s="184"/>
      <c r="BE1918" s="184"/>
      <c r="BF1918" s="184"/>
      <c r="BG1918" s="184"/>
      <c r="BH1918" s="184"/>
      <c r="BI1918" s="184"/>
      <c r="BJ1918" s="184"/>
      <c r="BK1918" s="184"/>
      <c r="BL1918" s="184"/>
      <c r="BM1918" s="184"/>
      <c r="BN1918" s="184"/>
      <c r="BO1918" s="184"/>
      <c r="BP1918" s="184"/>
      <c r="BQ1918" s="184"/>
      <c r="BR1918" s="184"/>
      <c r="BS1918" s="184"/>
      <c r="BT1918" s="184"/>
      <c r="BU1918" s="184"/>
      <c r="BV1918" s="184"/>
      <c r="BW1918" s="184"/>
      <c r="BX1918" s="184"/>
      <c r="BY1918" s="184"/>
    </row>
  </sheetData>
  <mergeCells count="122">
    <mergeCell ref="B1:V1"/>
    <mergeCell ref="S2:V2"/>
    <mergeCell ref="S3:V3"/>
    <mergeCell ref="C5:G5"/>
    <mergeCell ref="H5:S5"/>
    <mergeCell ref="T5:U5"/>
    <mergeCell ref="C6:F6"/>
    <mergeCell ref="C15:H15"/>
    <mergeCell ref="J15:O15"/>
    <mergeCell ref="R10:U10"/>
    <mergeCell ref="M12:Q12"/>
    <mergeCell ref="R12:U12"/>
    <mergeCell ref="G6:P6"/>
    <mergeCell ref="Q6:R6"/>
    <mergeCell ref="S6:V6"/>
    <mergeCell ref="C7:E7"/>
    <mergeCell ref="F7:K7"/>
    <mergeCell ref="N7:O7"/>
    <mergeCell ref="P7:T7"/>
    <mergeCell ref="U7:V7"/>
    <mergeCell ref="E13:J13"/>
    <mergeCell ref="K13:L13"/>
    <mergeCell ref="C18:M18"/>
    <mergeCell ref="N18:V18"/>
    <mergeCell ref="C37:N38"/>
    <mergeCell ref="O38:T38"/>
    <mergeCell ref="U38:V38"/>
    <mergeCell ref="M34:Q34"/>
    <mergeCell ref="S35:T35"/>
    <mergeCell ref="M35:Q35"/>
    <mergeCell ref="S36:T36"/>
    <mergeCell ref="U36:V36"/>
    <mergeCell ref="C30:V30"/>
    <mergeCell ref="C31:V32"/>
    <mergeCell ref="P36:R36"/>
    <mergeCell ref="C26:V28"/>
    <mergeCell ref="C23:V24"/>
    <mergeCell ref="C20:V21"/>
    <mergeCell ref="C22:V22"/>
    <mergeCell ref="C50:D50"/>
    <mergeCell ref="E50:M50"/>
    <mergeCell ref="N50:O50"/>
    <mergeCell ref="C48:E48"/>
    <mergeCell ref="Y36:Z36"/>
    <mergeCell ref="R48:V48"/>
    <mergeCell ref="O41:T41"/>
    <mergeCell ref="U41:V41"/>
    <mergeCell ref="O39:T39"/>
    <mergeCell ref="U39:V39"/>
    <mergeCell ref="O40:T40"/>
    <mergeCell ref="U40:V40"/>
    <mergeCell ref="O48:Q48"/>
    <mergeCell ref="P50:V50"/>
    <mergeCell ref="F48:N48"/>
    <mergeCell ref="C44:V46"/>
    <mergeCell ref="C49:F49"/>
    <mergeCell ref="G49:O49"/>
    <mergeCell ref="P49:Q49"/>
    <mergeCell ref="R49:V49"/>
    <mergeCell ref="C43:V43"/>
    <mergeCell ref="C61:V61"/>
    <mergeCell ref="R51:U51"/>
    <mergeCell ref="C52:F52"/>
    <mergeCell ref="K77:O77"/>
    <mergeCell ref="K78:O78"/>
    <mergeCell ref="K65:O65"/>
    <mergeCell ref="K66:O66"/>
    <mergeCell ref="K67:O67"/>
    <mergeCell ref="K68:T68"/>
    <mergeCell ref="K71:O71"/>
    <mergeCell ref="K74:O74"/>
    <mergeCell ref="K72:O72"/>
    <mergeCell ref="K73:O73"/>
    <mergeCell ref="C57:V57"/>
    <mergeCell ref="C59:U59"/>
    <mergeCell ref="C60:V60"/>
    <mergeCell ref="D51:K51"/>
    <mergeCell ref="L51:M51"/>
    <mergeCell ref="N51:P51"/>
    <mergeCell ref="N52:P52"/>
    <mergeCell ref="Q52:V52"/>
    <mergeCell ref="G52:M52"/>
    <mergeCell ref="C55:U55"/>
    <mergeCell ref="C56:V56"/>
    <mergeCell ref="C16:S16"/>
    <mergeCell ref="T16:V16"/>
    <mergeCell ref="Y16:AC16"/>
    <mergeCell ref="T17:V17"/>
    <mergeCell ref="Y17:AC17"/>
    <mergeCell ref="C8:H8"/>
    <mergeCell ref="I8:K8"/>
    <mergeCell ref="M8:R8"/>
    <mergeCell ref="S8:U8"/>
    <mergeCell ref="P14:S14"/>
    <mergeCell ref="T14:V14"/>
    <mergeCell ref="C17:S17"/>
    <mergeCell ref="P15:S15"/>
    <mergeCell ref="T15:V15"/>
    <mergeCell ref="C14:G14"/>
    <mergeCell ref="J14:O14"/>
    <mergeCell ref="O13:R13"/>
    <mergeCell ref="S13:U13"/>
    <mergeCell ref="G12:J12"/>
    <mergeCell ref="N9:T9"/>
    <mergeCell ref="C10:F10"/>
    <mergeCell ref="G10:P10"/>
    <mergeCell ref="K69:O69"/>
    <mergeCell ref="K70:O70"/>
    <mergeCell ref="P69:T69"/>
    <mergeCell ref="P70:T70"/>
    <mergeCell ref="C80:J80"/>
    <mergeCell ref="K80:O80"/>
    <mergeCell ref="C81:J81"/>
    <mergeCell ref="K81:O81"/>
    <mergeCell ref="C82:J82"/>
    <mergeCell ref="K82:O82"/>
    <mergeCell ref="K75:O75"/>
    <mergeCell ref="C76:J76"/>
    <mergeCell ref="C77:J77"/>
    <mergeCell ref="C78:J78"/>
    <mergeCell ref="C79:J79"/>
    <mergeCell ref="K79:O79"/>
  </mergeCells>
  <dataValidations count="18">
    <dataValidation type="list" allowBlank="1" showInputMessage="1" showErrorMessage="1" sqref="N65481:V65481 JJ65481:JR65481 TF65481:TN65481 ADB65481:ADJ65481 AMX65481:ANF65481 AWT65481:AXB65481 BGP65481:BGX65481 BQL65481:BQT65481 CAH65481:CAP65481 CKD65481:CKL65481 CTZ65481:CUH65481 DDV65481:DED65481 DNR65481:DNZ65481 DXN65481:DXV65481 EHJ65481:EHR65481 ERF65481:ERN65481 FBB65481:FBJ65481 FKX65481:FLF65481 FUT65481:FVB65481 GEP65481:GEX65481 GOL65481:GOT65481 GYH65481:GYP65481 HID65481:HIL65481 HRZ65481:HSH65481 IBV65481:ICD65481 ILR65481:ILZ65481 IVN65481:IVV65481 JFJ65481:JFR65481 JPF65481:JPN65481 JZB65481:JZJ65481 KIX65481:KJF65481 KST65481:KTB65481 LCP65481:LCX65481 LML65481:LMT65481 LWH65481:LWP65481 MGD65481:MGL65481 MPZ65481:MQH65481 MZV65481:NAD65481 NJR65481:NJZ65481 NTN65481:NTV65481 ODJ65481:ODR65481 ONF65481:ONN65481 OXB65481:OXJ65481 PGX65481:PHF65481 PQT65481:PRB65481 QAP65481:QAX65481 QKL65481:QKT65481 QUH65481:QUP65481 RED65481:REL65481 RNZ65481:ROH65481 RXV65481:RYD65481 SHR65481:SHZ65481 SRN65481:SRV65481 TBJ65481:TBR65481 TLF65481:TLN65481 TVB65481:TVJ65481 UEX65481:UFF65481 UOT65481:UPB65481 UYP65481:UYX65481 VIL65481:VIT65481 VSH65481:VSP65481 WCD65481:WCL65481 WLZ65481:WMH65481 WVV65481:WWD65481 N131017:V131017 JJ131017:JR131017 TF131017:TN131017 ADB131017:ADJ131017 AMX131017:ANF131017 AWT131017:AXB131017 BGP131017:BGX131017 BQL131017:BQT131017 CAH131017:CAP131017 CKD131017:CKL131017 CTZ131017:CUH131017 DDV131017:DED131017 DNR131017:DNZ131017 DXN131017:DXV131017 EHJ131017:EHR131017 ERF131017:ERN131017 FBB131017:FBJ131017 FKX131017:FLF131017 FUT131017:FVB131017 GEP131017:GEX131017 GOL131017:GOT131017 GYH131017:GYP131017 HID131017:HIL131017 HRZ131017:HSH131017 IBV131017:ICD131017 ILR131017:ILZ131017 IVN131017:IVV131017 JFJ131017:JFR131017 JPF131017:JPN131017 JZB131017:JZJ131017 KIX131017:KJF131017 KST131017:KTB131017 LCP131017:LCX131017 LML131017:LMT131017 LWH131017:LWP131017 MGD131017:MGL131017 MPZ131017:MQH131017 MZV131017:NAD131017 NJR131017:NJZ131017 NTN131017:NTV131017 ODJ131017:ODR131017 ONF131017:ONN131017 OXB131017:OXJ131017 PGX131017:PHF131017 PQT131017:PRB131017 QAP131017:QAX131017 QKL131017:QKT131017 QUH131017:QUP131017 RED131017:REL131017 RNZ131017:ROH131017 RXV131017:RYD131017 SHR131017:SHZ131017 SRN131017:SRV131017 TBJ131017:TBR131017 TLF131017:TLN131017 TVB131017:TVJ131017 UEX131017:UFF131017 UOT131017:UPB131017 UYP131017:UYX131017 VIL131017:VIT131017 VSH131017:VSP131017 WCD131017:WCL131017 WLZ131017:WMH131017 WVV131017:WWD131017 N196553:V196553 JJ196553:JR196553 TF196553:TN196553 ADB196553:ADJ196553 AMX196553:ANF196553 AWT196553:AXB196553 BGP196553:BGX196553 BQL196553:BQT196553 CAH196553:CAP196553 CKD196553:CKL196553 CTZ196553:CUH196553 DDV196553:DED196553 DNR196553:DNZ196553 DXN196553:DXV196553 EHJ196553:EHR196553 ERF196553:ERN196553 FBB196553:FBJ196553 FKX196553:FLF196553 FUT196553:FVB196553 GEP196553:GEX196553 GOL196553:GOT196553 GYH196553:GYP196553 HID196553:HIL196553 HRZ196553:HSH196553 IBV196553:ICD196553 ILR196553:ILZ196553 IVN196553:IVV196553 JFJ196553:JFR196553 JPF196553:JPN196553 JZB196553:JZJ196553 KIX196553:KJF196553 KST196553:KTB196553 LCP196553:LCX196553 LML196553:LMT196553 LWH196553:LWP196553 MGD196553:MGL196553 MPZ196553:MQH196553 MZV196553:NAD196553 NJR196553:NJZ196553 NTN196553:NTV196553 ODJ196553:ODR196553 ONF196553:ONN196553 OXB196553:OXJ196553 PGX196553:PHF196553 PQT196553:PRB196553 QAP196553:QAX196553 QKL196553:QKT196553 QUH196553:QUP196553 RED196553:REL196553 RNZ196553:ROH196553 RXV196553:RYD196553 SHR196553:SHZ196553 SRN196553:SRV196553 TBJ196553:TBR196553 TLF196553:TLN196553 TVB196553:TVJ196553 UEX196553:UFF196553 UOT196553:UPB196553 UYP196553:UYX196553 VIL196553:VIT196553 VSH196553:VSP196553 WCD196553:WCL196553 WLZ196553:WMH196553 WVV196553:WWD196553 N262089:V262089 JJ262089:JR262089 TF262089:TN262089 ADB262089:ADJ262089 AMX262089:ANF262089 AWT262089:AXB262089 BGP262089:BGX262089 BQL262089:BQT262089 CAH262089:CAP262089 CKD262089:CKL262089 CTZ262089:CUH262089 DDV262089:DED262089 DNR262089:DNZ262089 DXN262089:DXV262089 EHJ262089:EHR262089 ERF262089:ERN262089 FBB262089:FBJ262089 FKX262089:FLF262089 FUT262089:FVB262089 GEP262089:GEX262089 GOL262089:GOT262089 GYH262089:GYP262089 HID262089:HIL262089 HRZ262089:HSH262089 IBV262089:ICD262089 ILR262089:ILZ262089 IVN262089:IVV262089 JFJ262089:JFR262089 JPF262089:JPN262089 JZB262089:JZJ262089 KIX262089:KJF262089 KST262089:KTB262089 LCP262089:LCX262089 LML262089:LMT262089 LWH262089:LWP262089 MGD262089:MGL262089 MPZ262089:MQH262089 MZV262089:NAD262089 NJR262089:NJZ262089 NTN262089:NTV262089 ODJ262089:ODR262089 ONF262089:ONN262089 OXB262089:OXJ262089 PGX262089:PHF262089 PQT262089:PRB262089 QAP262089:QAX262089 QKL262089:QKT262089 QUH262089:QUP262089 RED262089:REL262089 RNZ262089:ROH262089 RXV262089:RYD262089 SHR262089:SHZ262089 SRN262089:SRV262089 TBJ262089:TBR262089 TLF262089:TLN262089 TVB262089:TVJ262089 UEX262089:UFF262089 UOT262089:UPB262089 UYP262089:UYX262089 VIL262089:VIT262089 VSH262089:VSP262089 WCD262089:WCL262089 WLZ262089:WMH262089 WVV262089:WWD262089 N327625:V327625 JJ327625:JR327625 TF327625:TN327625 ADB327625:ADJ327625 AMX327625:ANF327625 AWT327625:AXB327625 BGP327625:BGX327625 BQL327625:BQT327625 CAH327625:CAP327625 CKD327625:CKL327625 CTZ327625:CUH327625 DDV327625:DED327625 DNR327625:DNZ327625 DXN327625:DXV327625 EHJ327625:EHR327625 ERF327625:ERN327625 FBB327625:FBJ327625 FKX327625:FLF327625 FUT327625:FVB327625 GEP327625:GEX327625 GOL327625:GOT327625 GYH327625:GYP327625 HID327625:HIL327625 HRZ327625:HSH327625 IBV327625:ICD327625 ILR327625:ILZ327625 IVN327625:IVV327625 JFJ327625:JFR327625 JPF327625:JPN327625 JZB327625:JZJ327625 KIX327625:KJF327625 KST327625:KTB327625 LCP327625:LCX327625 LML327625:LMT327625 LWH327625:LWP327625 MGD327625:MGL327625 MPZ327625:MQH327625 MZV327625:NAD327625 NJR327625:NJZ327625 NTN327625:NTV327625 ODJ327625:ODR327625 ONF327625:ONN327625 OXB327625:OXJ327625 PGX327625:PHF327625 PQT327625:PRB327625 QAP327625:QAX327625 QKL327625:QKT327625 QUH327625:QUP327625 RED327625:REL327625 RNZ327625:ROH327625 RXV327625:RYD327625 SHR327625:SHZ327625 SRN327625:SRV327625 TBJ327625:TBR327625 TLF327625:TLN327625 TVB327625:TVJ327625 UEX327625:UFF327625 UOT327625:UPB327625 UYP327625:UYX327625 VIL327625:VIT327625 VSH327625:VSP327625 WCD327625:WCL327625 WLZ327625:WMH327625 WVV327625:WWD327625 N393161:V393161 JJ393161:JR393161 TF393161:TN393161 ADB393161:ADJ393161 AMX393161:ANF393161 AWT393161:AXB393161 BGP393161:BGX393161 BQL393161:BQT393161 CAH393161:CAP393161 CKD393161:CKL393161 CTZ393161:CUH393161 DDV393161:DED393161 DNR393161:DNZ393161 DXN393161:DXV393161 EHJ393161:EHR393161 ERF393161:ERN393161 FBB393161:FBJ393161 FKX393161:FLF393161 FUT393161:FVB393161 GEP393161:GEX393161 GOL393161:GOT393161 GYH393161:GYP393161 HID393161:HIL393161 HRZ393161:HSH393161 IBV393161:ICD393161 ILR393161:ILZ393161 IVN393161:IVV393161 JFJ393161:JFR393161 JPF393161:JPN393161 JZB393161:JZJ393161 KIX393161:KJF393161 KST393161:KTB393161 LCP393161:LCX393161 LML393161:LMT393161 LWH393161:LWP393161 MGD393161:MGL393161 MPZ393161:MQH393161 MZV393161:NAD393161 NJR393161:NJZ393161 NTN393161:NTV393161 ODJ393161:ODR393161 ONF393161:ONN393161 OXB393161:OXJ393161 PGX393161:PHF393161 PQT393161:PRB393161 QAP393161:QAX393161 QKL393161:QKT393161 QUH393161:QUP393161 RED393161:REL393161 RNZ393161:ROH393161 RXV393161:RYD393161 SHR393161:SHZ393161 SRN393161:SRV393161 TBJ393161:TBR393161 TLF393161:TLN393161 TVB393161:TVJ393161 UEX393161:UFF393161 UOT393161:UPB393161 UYP393161:UYX393161 VIL393161:VIT393161 VSH393161:VSP393161 WCD393161:WCL393161 WLZ393161:WMH393161 WVV393161:WWD393161 N458697:V458697 JJ458697:JR458697 TF458697:TN458697 ADB458697:ADJ458697 AMX458697:ANF458697 AWT458697:AXB458697 BGP458697:BGX458697 BQL458697:BQT458697 CAH458697:CAP458697 CKD458697:CKL458697 CTZ458697:CUH458697 DDV458697:DED458697 DNR458697:DNZ458697 DXN458697:DXV458697 EHJ458697:EHR458697 ERF458697:ERN458697 FBB458697:FBJ458697 FKX458697:FLF458697 FUT458697:FVB458697 GEP458697:GEX458697 GOL458697:GOT458697 GYH458697:GYP458697 HID458697:HIL458697 HRZ458697:HSH458697 IBV458697:ICD458697 ILR458697:ILZ458697 IVN458697:IVV458697 JFJ458697:JFR458697 JPF458697:JPN458697 JZB458697:JZJ458697 KIX458697:KJF458697 KST458697:KTB458697 LCP458697:LCX458697 LML458697:LMT458697 LWH458697:LWP458697 MGD458697:MGL458697 MPZ458697:MQH458697 MZV458697:NAD458697 NJR458697:NJZ458697 NTN458697:NTV458697 ODJ458697:ODR458697 ONF458697:ONN458697 OXB458697:OXJ458697 PGX458697:PHF458697 PQT458697:PRB458697 QAP458697:QAX458697 QKL458697:QKT458697 QUH458697:QUP458697 RED458697:REL458697 RNZ458697:ROH458697 RXV458697:RYD458697 SHR458697:SHZ458697 SRN458697:SRV458697 TBJ458697:TBR458697 TLF458697:TLN458697 TVB458697:TVJ458697 UEX458697:UFF458697 UOT458697:UPB458697 UYP458697:UYX458697 VIL458697:VIT458697 VSH458697:VSP458697 WCD458697:WCL458697 WLZ458697:WMH458697 WVV458697:WWD458697 N524233:V524233 JJ524233:JR524233 TF524233:TN524233 ADB524233:ADJ524233 AMX524233:ANF524233 AWT524233:AXB524233 BGP524233:BGX524233 BQL524233:BQT524233 CAH524233:CAP524233 CKD524233:CKL524233 CTZ524233:CUH524233 DDV524233:DED524233 DNR524233:DNZ524233 DXN524233:DXV524233 EHJ524233:EHR524233 ERF524233:ERN524233 FBB524233:FBJ524233 FKX524233:FLF524233 FUT524233:FVB524233 GEP524233:GEX524233 GOL524233:GOT524233 GYH524233:GYP524233 HID524233:HIL524233 HRZ524233:HSH524233 IBV524233:ICD524233 ILR524233:ILZ524233 IVN524233:IVV524233 JFJ524233:JFR524233 JPF524233:JPN524233 JZB524233:JZJ524233 KIX524233:KJF524233 KST524233:KTB524233 LCP524233:LCX524233 LML524233:LMT524233 LWH524233:LWP524233 MGD524233:MGL524233 MPZ524233:MQH524233 MZV524233:NAD524233 NJR524233:NJZ524233 NTN524233:NTV524233 ODJ524233:ODR524233 ONF524233:ONN524233 OXB524233:OXJ524233 PGX524233:PHF524233 PQT524233:PRB524233 QAP524233:QAX524233 QKL524233:QKT524233 QUH524233:QUP524233 RED524233:REL524233 RNZ524233:ROH524233 RXV524233:RYD524233 SHR524233:SHZ524233 SRN524233:SRV524233 TBJ524233:TBR524233 TLF524233:TLN524233 TVB524233:TVJ524233 UEX524233:UFF524233 UOT524233:UPB524233 UYP524233:UYX524233 VIL524233:VIT524233 VSH524233:VSP524233 WCD524233:WCL524233 WLZ524233:WMH524233 WVV524233:WWD524233 N589769:V589769 JJ589769:JR589769 TF589769:TN589769 ADB589769:ADJ589769 AMX589769:ANF589769 AWT589769:AXB589769 BGP589769:BGX589769 BQL589769:BQT589769 CAH589769:CAP589769 CKD589769:CKL589769 CTZ589769:CUH589769 DDV589769:DED589769 DNR589769:DNZ589769 DXN589769:DXV589769 EHJ589769:EHR589769 ERF589769:ERN589769 FBB589769:FBJ589769 FKX589769:FLF589769 FUT589769:FVB589769 GEP589769:GEX589769 GOL589769:GOT589769 GYH589769:GYP589769 HID589769:HIL589769 HRZ589769:HSH589769 IBV589769:ICD589769 ILR589769:ILZ589769 IVN589769:IVV589769 JFJ589769:JFR589769 JPF589769:JPN589769 JZB589769:JZJ589769 KIX589769:KJF589769 KST589769:KTB589769 LCP589769:LCX589769 LML589769:LMT589769 LWH589769:LWP589769 MGD589769:MGL589769 MPZ589769:MQH589769 MZV589769:NAD589769 NJR589769:NJZ589769 NTN589769:NTV589769 ODJ589769:ODR589769 ONF589769:ONN589769 OXB589769:OXJ589769 PGX589769:PHF589769 PQT589769:PRB589769 QAP589769:QAX589769 QKL589769:QKT589769 QUH589769:QUP589769 RED589769:REL589769 RNZ589769:ROH589769 RXV589769:RYD589769 SHR589769:SHZ589769 SRN589769:SRV589769 TBJ589769:TBR589769 TLF589769:TLN589769 TVB589769:TVJ589769 UEX589769:UFF589769 UOT589769:UPB589769 UYP589769:UYX589769 VIL589769:VIT589769 VSH589769:VSP589769 WCD589769:WCL589769 WLZ589769:WMH589769 WVV589769:WWD589769 N655305:V655305 JJ655305:JR655305 TF655305:TN655305 ADB655305:ADJ655305 AMX655305:ANF655305 AWT655305:AXB655305 BGP655305:BGX655305 BQL655305:BQT655305 CAH655305:CAP655305 CKD655305:CKL655305 CTZ655305:CUH655305 DDV655305:DED655305 DNR655305:DNZ655305 DXN655305:DXV655305 EHJ655305:EHR655305 ERF655305:ERN655305 FBB655305:FBJ655305 FKX655305:FLF655305 FUT655305:FVB655305 GEP655305:GEX655305 GOL655305:GOT655305 GYH655305:GYP655305 HID655305:HIL655305 HRZ655305:HSH655305 IBV655305:ICD655305 ILR655305:ILZ655305 IVN655305:IVV655305 JFJ655305:JFR655305 JPF655305:JPN655305 JZB655305:JZJ655305 KIX655305:KJF655305 KST655305:KTB655305 LCP655305:LCX655305 LML655305:LMT655305 LWH655305:LWP655305 MGD655305:MGL655305 MPZ655305:MQH655305 MZV655305:NAD655305 NJR655305:NJZ655305 NTN655305:NTV655305 ODJ655305:ODR655305 ONF655305:ONN655305 OXB655305:OXJ655305 PGX655305:PHF655305 PQT655305:PRB655305 QAP655305:QAX655305 QKL655305:QKT655305 QUH655305:QUP655305 RED655305:REL655305 RNZ655305:ROH655305 RXV655305:RYD655305 SHR655305:SHZ655305 SRN655305:SRV655305 TBJ655305:TBR655305 TLF655305:TLN655305 TVB655305:TVJ655305 UEX655305:UFF655305 UOT655305:UPB655305 UYP655305:UYX655305 VIL655305:VIT655305 VSH655305:VSP655305 WCD655305:WCL655305 WLZ655305:WMH655305 WVV655305:WWD655305 N720841:V720841 JJ720841:JR720841 TF720841:TN720841 ADB720841:ADJ720841 AMX720841:ANF720841 AWT720841:AXB720841 BGP720841:BGX720841 BQL720841:BQT720841 CAH720841:CAP720841 CKD720841:CKL720841 CTZ720841:CUH720841 DDV720841:DED720841 DNR720841:DNZ720841 DXN720841:DXV720841 EHJ720841:EHR720841 ERF720841:ERN720841 FBB720841:FBJ720841 FKX720841:FLF720841 FUT720841:FVB720841 GEP720841:GEX720841 GOL720841:GOT720841 GYH720841:GYP720841 HID720841:HIL720841 HRZ720841:HSH720841 IBV720841:ICD720841 ILR720841:ILZ720841 IVN720841:IVV720841 JFJ720841:JFR720841 JPF720841:JPN720841 JZB720841:JZJ720841 KIX720841:KJF720841 KST720841:KTB720841 LCP720841:LCX720841 LML720841:LMT720841 LWH720841:LWP720841 MGD720841:MGL720841 MPZ720841:MQH720841 MZV720841:NAD720841 NJR720841:NJZ720841 NTN720841:NTV720841 ODJ720841:ODR720841 ONF720841:ONN720841 OXB720841:OXJ720841 PGX720841:PHF720841 PQT720841:PRB720841 QAP720841:QAX720841 QKL720841:QKT720841 QUH720841:QUP720841 RED720841:REL720841 RNZ720841:ROH720841 RXV720841:RYD720841 SHR720841:SHZ720841 SRN720841:SRV720841 TBJ720841:TBR720841 TLF720841:TLN720841 TVB720841:TVJ720841 UEX720841:UFF720841 UOT720841:UPB720841 UYP720841:UYX720841 VIL720841:VIT720841 VSH720841:VSP720841 WCD720841:WCL720841 WLZ720841:WMH720841 WVV720841:WWD720841 N786377:V786377 JJ786377:JR786377 TF786377:TN786377 ADB786377:ADJ786377 AMX786377:ANF786377 AWT786377:AXB786377 BGP786377:BGX786377 BQL786377:BQT786377 CAH786377:CAP786377 CKD786377:CKL786377 CTZ786377:CUH786377 DDV786377:DED786377 DNR786377:DNZ786377 DXN786377:DXV786377 EHJ786377:EHR786377 ERF786377:ERN786377 FBB786377:FBJ786377 FKX786377:FLF786377 FUT786377:FVB786377 GEP786377:GEX786377 GOL786377:GOT786377 GYH786377:GYP786377 HID786377:HIL786377 HRZ786377:HSH786377 IBV786377:ICD786377 ILR786377:ILZ786377 IVN786377:IVV786377 JFJ786377:JFR786377 JPF786377:JPN786377 JZB786377:JZJ786377 KIX786377:KJF786377 KST786377:KTB786377 LCP786377:LCX786377 LML786377:LMT786377 LWH786377:LWP786377 MGD786377:MGL786377 MPZ786377:MQH786377 MZV786377:NAD786377 NJR786377:NJZ786377 NTN786377:NTV786377 ODJ786377:ODR786377 ONF786377:ONN786377 OXB786377:OXJ786377 PGX786377:PHF786377 PQT786377:PRB786377 QAP786377:QAX786377 QKL786377:QKT786377 QUH786377:QUP786377 RED786377:REL786377 RNZ786377:ROH786377 RXV786377:RYD786377 SHR786377:SHZ786377 SRN786377:SRV786377 TBJ786377:TBR786377 TLF786377:TLN786377 TVB786377:TVJ786377 UEX786377:UFF786377 UOT786377:UPB786377 UYP786377:UYX786377 VIL786377:VIT786377 VSH786377:VSP786377 WCD786377:WCL786377 WLZ786377:WMH786377 WVV786377:WWD786377 N851913:V851913 JJ851913:JR851913 TF851913:TN851913 ADB851913:ADJ851913 AMX851913:ANF851913 AWT851913:AXB851913 BGP851913:BGX851913 BQL851913:BQT851913 CAH851913:CAP851913 CKD851913:CKL851913 CTZ851913:CUH851913 DDV851913:DED851913 DNR851913:DNZ851913 DXN851913:DXV851913 EHJ851913:EHR851913 ERF851913:ERN851913 FBB851913:FBJ851913 FKX851913:FLF851913 FUT851913:FVB851913 GEP851913:GEX851913 GOL851913:GOT851913 GYH851913:GYP851913 HID851913:HIL851913 HRZ851913:HSH851913 IBV851913:ICD851913 ILR851913:ILZ851913 IVN851913:IVV851913 JFJ851913:JFR851913 JPF851913:JPN851913 JZB851913:JZJ851913 KIX851913:KJF851913 KST851913:KTB851913 LCP851913:LCX851913 LML851913:LMT851913 LWH851913:LWP851913 MGD851913:MGL851913 MPZ851913:MQH851913 MZV851913:NAD851913 NJR851913:NJZ851913 NTN851913:NTV851913 ODJ851913:ODR851913 ONF851913:ONN851913 OXB851913:OXJ851913 PGX851913:PHF851913 PQT851913:PRB851913 QAP851913:QAX851913 QKL851913:QKT851913 QUH851913:QUP851913 RED851913:REL851913 RNZ851913:ROH851913 RXV851913:RYD851913 SHR851913:SHZ851913 SRN851913:SRV851913 TBJ851913:TBR851913 TLF851913:TLN851913 TVB851913:TVJ851913 UEX851913:UFF851913 UOT851913:UPB851913 UYP851913:UYX851913 VIL851913:VIT851913 VSH851913:VSP851913 WCD851913:WCL851913 WLZ851913:WMH851913 WVV851913:WWD851913 N917449:V917449 JJ917449:JR917449 TF917449:TN917449 ADB917449:ADJ917449 AMX917449:ANF917449 AWT917449:AXB917449 BGP917449:BGX917449 BQL917449:BQT917449 CAH917449:CAP917449 CKD917449:CKL917449 CTZ917449:CUH917449 DDV917449:DED917449 DNR917449:DNZ917449 DXN917449:DXV917449 EHJ917449:EHR917449 ERF917449:ERN917449 FBB917449:FBJ917449 FKX917449:FLF917449 FUT917449:FVB917449 GEP917449:GEX917449 GOL917449:GOT917449 GYH917449:GYP917449 HID917449:HIL917449 HRZ917449:HSH917449 IBV917449:ICD917449 ILR917449:ILZ917449 IVN917449:IVV917449 JFJ917449:JFR917449 JPF917449:JPN917449 JZB917449:JZJ917449 KIX917449:KJF917449 KST917449:KTB917449 LCP917449:LCX917449 LML917449:LMT917449 LWH917449:LWP917449 MGD917449:MGL917449 MPZ917449:MQH917449 MZV917449:NAD917449 NJR917449:NJZ917449 NTN917449:NTV917449 ODJ917449:ODR917449 ONF917449:ONN917449 OXB917449:OXJ917449 PGX917449:PHF917449 PQT917449:PRB917449 QAP917449:QAX917449 QKL917449:QKT917449 QUH917449:QUP917449 RED917449:REL917449 RNZ917449:ROH917449 RXV917449:RYD917449 SHR917449:SHZ917449 SRN917449:SRV917449 TBJ917449:TBR917449 TLF917449:TLN917449 TVB917449:TVJ917449 UEX917449:UFF917449 UOT917449:UPB917449 UYP917449:UYX917449 VIL917449:VIT917449 VSH917449:VSP917449 WCD917449:WCL917449 WLZ917449:WMH917449 WVV917449:WWD917449 N982985:V982985 JJ982985:JR982985 TF982985:TN982985 ADB982985:ADJ982985 AMX982985:ANF982985 AWT982985:AXB982985 BGP982985:BGX982985 BQL982985:BQT982985 CAH982985:CAP982985 CKD982985:CKL982985 CTZ982985:CUH982985 DDV982985:DED982985 DNR982985:DNZ982985 DXN982985:DXV982985 EHJ982985:EHR982985 ERF982985:ERN982985 FBB982985:FBJ982985 FKX982985:FLF982985 FUT982985:FVB982985 GEP982985:GEX982985 GOL982985:GOT982985 GYH982985:GYP982985 HID982985:HIL982985 HRZ982985:HSH982985 IBV982985:ICD982985 ILR982985:ILZ982985 IVN982985:IVV982985 JFJ982985:JFR982985 JPF982985:JPN982985 JZB982985:JZJ982985 KIX982985:KJF982985 KST982985:KTB982985 LCP982985:LCX982985 LML982985:LMT982985 LWH982985:LWP982985 MGD982985:MGL982985 MPZ982985:MQH982985 MZV982985:NAD982985 NJR982985:NJZ982985 NTN982985:NTV982985 ODJ982985:ODR982985 ONF982985:ONN982985 OXB982985:OXJ982985 PGX982985:PHF982985 PQT982985:PRB982985 QAP982985:QAX982985 QKL982985:QKT982985 QUH982985:QUP982985 RED982985:REL982985 RNZ982985:ROH982985 RXV982985:RYD982985 SHR982985:SHZ982985 SRN982985:SRV982985 TBJ982985:TBR982985 TLF982985:TLN982985 TVB982985:TVJ982985 UEX982985:UFF982985 UOT982985:UPB982985 UYP982985:UYX982985 VIL982985:VIT982985 VSH982985:VSP982985 WCD982985:WCL982985 WLZ982985:WMH982985 WVV982985:WWD982985" xr:uid="{00000000-0002-0000-0400-000000000000}">
      <formula1>"Replacing manufactured home with stick built, Replacing stick built home with manufactured, Changing the original footprint of the home"</formula1>
    </dataValidation>
    <dataValidation type="list" allowBlank="1" showInputMessage="1" showErrorMessage="1" sqref="U65472:V65472 JQ65472:JR65472 TM65472:TN65472 ADI65472:ADJ65472 ANE65472:ANF65472 AXA65472:AXB65472 BGW65472:BGX65472 BQS65472:BQT65472 CAO65472:CAP65472 CKK65472:CKL65472 CUG65472:CUH65472 DEC65472:DED65472 DNY65472:DNZ65472 DXU65472:DXV65472 EHQ65472:EHR65472 ERM65472:ERN65472 FBI65472:FBJ65472 FLE65472:FLF65472 FVA65472:FVB65472 GEW65472:GEX65472 GOS65472:GOT65472 GYO65472:GYP65472 HIK65472:HIL65472 HSG65472:HSH65472 ICC65472:ICD65472 ILY65472:ILZ65472 IVU65472:IVV65472 JFQ65472:JFR65472 JPM65472:JPN65472 JZI65472:JZJ65472 KJE65472:KJF65472 KTA65472:KTB65472 LCW65472:LCX65472 LMS65472:LMT65472 LWO65472:LWP65472 MGK65472:MGL65472 MQG65472:MQH65472 NAC65472:NAD65472 NJY65472:NJZ65472 NTU65472:NTV65472 ODQ65472:ODR65472 ONM65472:ONN65472 OXI65472:OXJ65472 PHE65472:PHF65472 PRA65472:PRB65472 QAW65472:QAX65472 QKS65472:QKT65472 QUO65472:QUP65472 REK65472:REL65472 ROG65472:ROH65472 RYC65472:RYD65472 SHY65472:SHZ65472 SRU65472:SRV65472 TBQ65472:TBR65472 TLM65472:TLN65472 TVI65472:TVJ65472 UFE65472:UFF65472 UPA65472:UPB65472 UYW65472:UYX65472 VIS65472:VIT65472 VSO65472:VSP65472 WCK65472:WCL65472 WMG65472:WMH65472 WWC65472:WWD65472 U131008:V131008 JQ131008:JR131008 TM131008:TN131008 ADI131008:ADJ131008 ANE131008:ANF131008 AXA131008:AXB131008 BGW131008:BGX131008 BQS131008:BQT131008 CAO131008:CAP131008 CKK131008:CKL131008 CUG131008:CUH131008 DEC131008:DED131008 DNY131008:DNZ131008 DXU131008:DXV131008 EHQ131008:EHR131008 ERM131008:ERN131008 FBI131008:FBJ131008 FLE131008:FLF131008 FVA131008:FVB131008 GEW131008:GEX131008 GOS131008:GOT131008 GYO131008:GYP131008 HIK131008:HIL131008 HSG131008:HSH131008 ICC131008:ICD131008 ILY131008:ILZ131008 IVU131008:IVV131008 JFQ131008:JFR131008 JPM131008:JPN131008 JZI131008:JZJ131008 KJE131008:KJF131008 KTA131008:KTB131008 LCW131008:LCX131008 LMS131008:LMT131008 LWO131008:LWP131008 MGK131008:MGL131008 MQG131008:MQH131008 NAC131008:NAD131008 NJY131008:NJZ131008 NTU131008:NTV131008 ODQ131008:ODR131008 ONM131008:ONN131008 OXI131008:OXJ131008 PHE131008:PHF131008 PRA131008:PRB131008 QAW131008:QAX131008 QKS131008:QKT131008 QUO131008:QUP131008 REK131008:REL131008 ROG131008:ROH131008 RYC131008:RYD131008 SHY131008:SHZ131008 SRU131008:SRV131008 TBQ131008:TBR131008 TLM131008:TLN131008 TVI131008:TVJ131008 UFE131008:UFF131008 UPA131008:UPB131008 UYW131008:UYX131008 VIS131008:VIT131008 VSO131008:VSP131008 WCK131008:WCL131008 WMG131008:WMH131008 WWC131008:WWD131008 U196544:V196544 JQ196544:JR196544 TM196544:TN196544 ADI196544:ADJ196544 ANE196544:ANF196544 AXA196544:AXB196544 BGW196544:BGX196544 BQS196544:BQT196544 CAO196544:CAP196544 CKK196544:CKL196544 CUG196544:CUH196544 DEC196544:DED196544 DNY196544:DNZ196544 DXU196544:DXV196544 EHQ196544:EHR196544 ERM196544:ERN196544 FBI196544:FBJ196544 FLE196544:FLF196544 FVA196544:FVB196544 GEW196544:GEX196544 GOS196544:GOT196544 GYO196544:GYP196544 HIK196544:HIL196544 HSG196544:HSH196544 ICC196544:ICD196544 ILY196544:ILZ196544 IVU196544:IVV196544 JFQ196544:JFR196544 JPM196544:JPN196544 JZI196544:JZJ196544 KJE196544:KJF196544 KTA196544:KTB196544 LCW196544:LCX196544 LMS196544:LMT196544 LWO196544:LWP196544 MGK196544:MGL196544 MQG196544:MQH196544 NAC196544:NAD196544 NJY196544:NJZ196544 NTU196544:NTV196544 ODQ196544:ODR196544 ONM196544:ONN196544 OXI196544:OXJ196544 PHE196544:PHF196544 PRA196544:PRB196544 QAW196544:QAX196544 QKS196544:QKT196544 QUO196544:QUP196544 REK196544:REL196544 ROG196544:ROH196544 RYC196544:RYD196544 SHY196544:SHZ196544 SRU196544:SRV196544 TBQ196544:TBR196544 TLM196544:TLN196544 TVI196544:TVJ196544 UFE196544:UFF196544 UPA196544:UPB196544 UYW196544:UYX196544 VIS196544:VIT196544 VSO196544:VSP196544 WCK196544:WCL196544 WMG196544:WMH196544 WWC196544:WWD196544 U262080:V262080 JQ262080:JR262080 TM262080:TN262080 ADI262080:ADJ262080 ANE262080:ANF262080 AXA262080:AXB262080 BGW262080:BGX262080 BQS262080:BQT262080 CAO262080:CAP262080 CKK262080:CKL262080 CUG262080:CUH262080 DEC262080:DED262080 DNY262080:DNZ262080 DXU262080:DXV262080 EHQ262080:EHR262080 ERM262080:ERN262080 FBI262080:FBJ262080 FLE262080:FLF262080 FVA262080:FVB262080 GEW262080:GEX262080 GOS262080:GOT262080 GYO262080:GYP262080 HIK262080:HIL262080 HSG262080:HSH262080 ICC262080:ICD262080 ILY262080:ILZ262080 IVU262080:IVV262080 JFQ262080:JFR262080 JPM262080:JPN262080 JZI262080:JZJ262080 KJE262080:KJF262080 KTA262080:KTB262080 LCW262080:LCX262080 LMS262080:LMT262080 LWO262080:LWP262080 MGK262080:MGL262080 MQG262080:MQH262080 NAC262080:NAD262080 NJY262080:NJZ262080 NTU262080:NTV262080 ODQ262080:ODR262080 ONM262080:ONN262080 OXI262080:OXJ262080 PHE262080:PHF262080 PRA262080:PRB262080 QAW262080:QAX262080 QKS262080:QKT262080 QUO262080:QUP262080 REK262080:REL262080 ROG262080:ROH262080 RYC262080:RYD262080 SHY262080:SHZ262080 SRU262080:SRV262080 TBQ262080:TBR262080 TLM262080:TLN262080 TVI262080:TVJ262080 UFE262080:UFF262080 UPA262080:UPB262080 UYW262080:UYX262080 VIS262080:VIT262080 VSO262080:VSP262080 WCK262080:WCL262080 WMG262080:WMH262080 WWC262080:WWD262080 U327616:V327616 JQ327616:JR327616 TM327616:TN327616 ADI327616:ADJ327616 ANE327616:ANF327616 AXA327616:AXB327616 BGW327616:BGX327616 BQS327616:BQT327616 CAO327616:CAP327616 CKK327616:CKL327616 CUG327616:CUH327616 DEC327616:DED327616 DNY327616:DNZ327616 DXU327616:DXV327616 EHQ327616:EHR327616 ERM327616:ERN327616 FBI327616:FBJ327616 FLE327616:FLF327616 FVA327616:FVB327616 GEW327616:GEX327616 GOS327616:GOT327616 GYO327616:GYP327616 HIK327616:HIL327616 HSG327616:HSH327616 ICC327616:ICD327616 ILY327616:ILZ327616 IVU327616:IVV327616 JFQ327616:JFR327616 JPM327616:JPN327616 JZI327616:JZJ327616 KJE327616:KJF327616 KTA327616:KTB327616 LCW327616:LCX327616 LMS327616:LMT327616 LWO327616:LWP327616 MGK327616:MGL327616 MQG327616:MQH327616 NAC327616:NAD327616 NJY327616:NJZ327616 NTU327616:NTV327616 ODQ327616:ODR327616 ONM327616:ONN327616 OXI327616:OXJ327616 PHE327616:PHF327616 PRA327616:PRB327616 QAW327616:QAX327616 QKS327616:QKT327616 QUO327616:QUP327616 REK327616:REL327616 ROG327616:ROH327616 RYC327616:RYD327616 SHY327616:SHZ327616 SRU327616:SRV327616 TBQ327616:TBR327616 TLM327616:TLN327616 TVI327616:TVJ327616 UFE327616:UFF327616 UPA327616:UPB327616 UYW327616:UYX327616 VIS327616:VIT327616 VSO327616:VSP327616 WCK327616:WCL327616 WMG327616:WMH327616 WWC327616:WWD327616 U393152:V393152 JQ393152:JR393152 TM393152:TN393152 ADI393152:ADJ393152 ANE393152:ANF393152 AXA393152:AXB393152 BGW393152:BGX393152 BQS393152:BQT393152 CAO393152:CAP393152 CKK393152:CKL393152 CUG393152:CUH393152 DEC393152:DED393152 DNY393152:DNZ393152 DXU393152:DXV393152 EHQ393152:EHR393152 ERM393152:ERN393152 FBI393152:FBJ393152 FLE393152:FLF393152 FVA393152:FVB393152 GEW393152:GEX393152 GOS393152:GOT393152 GYO393152:GYP393152 HIK393152:HIL393152 HSG393152:HSH393152 ICC393152:ICD393152 ILY393152:ILZ393152 IVU393152:IVV393152 JFQ393152:JFR393152 JPM393152:JPN393152 JZI393152:JZJ393152 KJE393152:KJF393152 KTA393152:KTB393152 LCW393152:LCX393152 LMS393152:LMT393152 LWO393152:LWP393152 MGK393152:MGL393152 MQG393152:MQH393152 NAC393152:NAD393152 NJY393152:NJZ393152 NTU393152:NTV393152 ODQ393152:ODR393152 ONM393152:ONN393152 OXI393152:OXJ393152 PHE393152:PHF393152 PRA393152:PRB393152 QAW393152:QAX393152 QKS393152:QKT393152 QUO393152:QUP393152 REK393152:REL393152 ROG393152:ROH393152 RYC393152:RYD393152 SHY393152:SHZ393152 SRU393152:SRV393152 TBQ393152:TBR393152 TLM393152:TLN393152 TVI393152:TVJ393152 UFE393152:UFF393152 UPA393152:UPB393152 UYW393152:UYX393152 VIS393152:VIT393152 VSO393152:VSP393152 WCK393152:WCL393152 WMG393152:WMH393152 WWC393152:WWD393152 U458688:V458688 JQ458688:JR458688 TM458688:TN458688 ADI458688:ADJ458688 ANE458688:ANF458688 AXA458688:AXB458688 BGW458688:BGX458688 BQS458688:BQT458688 CAO458688:CAP458688 CKK458688:CKL458688 CUG458688:CUH458688 DEC458688:DED458688 DNY458688:DNZ458688 DXU458688:DXV458688 EHQ458688:EHR458688 ERM458688:ERN458688 FBI458688:FBJ458688 FLE458688:FLF458688 FVA458688:FVB458688 GEW458688:GEX458688 GOS458688:GOT458688 GYO458688:GYP458688 HIK458688:HIL458688 HSG458688:HSH458688 ICC458688:ICD458688 ILY458688:ILZ458688 IVU458688:IVV458688 JFQ458688:JFR458688 JPM458688:JPN458688 JZI458688:JZJ458688 KJE458688:KJF458688 KTA458688:KTB458688 LCW458688:LCX458688 LMS458688:LMT458688 LWO458688:LWP458688 MGK458688:MGL458688 MQG458688:MQH458688 NAC458688:NAD458688 NJY458688:NJZ458688 NTU458688:NTV458688 ODQ458688:ODR458688 ONM458688:ONN458688 OXI458688:OXJ458688 PHE458688:PHF458688 PRA458688:PRB458688 QAW458688:QAX458688 QKS458688:QKT458688 QUO458688:QUP458688 REK458688:REL458688 ROG458688:ROH458688 RYC458688:RYD458688 SHY458688:SHZ458688 SRU458688:SRV458688 TBQ458688:TBR458688 TLM458688:TLN458688 TVI458688:TVJ458688 UFE458688:UFF458688 UPA458688:UPB458688 UYW458688:UYX458688 VIS458688:VIT458688 VSO458688:VSP458688 WCK458688:WCL458688 WMG458688:WMH458688 WWC458688:WWD458688 U524224:V524224 JQ524224:JR524224 TM524224:TN524224 ADI524224:ADJ524224 ANE524224:ANF524224 AXA524224:AXB524224 BGW524224:BGX524224 BQS524224:BQT524224 CAO524224:CAP524224 CKK524224:CKL524224 CUG524224:CUH524224 DEC524224:DED524224 DNY524224:DNZ524224 DXU524224:DXV524224 EHQ524224:EHR524224 ERM524224:ERN524224 FBI524224:FBJ524224 FLE524224:FLF524224 FVA524224:FVB524224 GEW524224:GEX524224 GOS524224:GOT524224 GYO524224:GYP524224 HIK524224:HIL524224 HSG524224:HSH524224 ICC524224:ICD524224 ILY524224:ILZ524224 IVU524224:IVV524224 JFQ524224:JFR524224 JPM524224:JPN524224 JZI524224:JZJ524224 KJE524224:KJF524224 KTA524224:KTB524224 LCW524224:LCX524224 LMS524224:LMT524224 LWO524224:LWP524224 MGK524224:MGL524224 MQG524224:MQH524224 NAC524224:NAD524224 NJY524224:NJZ524224 NTU524224:NTV524224 ODQ524224:ODR524224 ONM524224:ONN524224 OXI524224:OXJ524224 PHE524224:PHF524224 PRA524224:PRB524224 QAW524224:QAX524224 QKS524224:QKT524224 QUO524224:QUP524224 REK524224:REL524224 ROG524224:ROH524224 RYC524224:RYD524224 SHY524224:SHZ524224 SRU524224:SRV524224 TBQ524224:TBR524224 TLM524224:TLN524224 TVI524224:TVJ524224 UFE524224:UFF524224 UPA524224:UPB524224 UYW524224:UYX524224 VIS524224:VIT524224 VSO524224:VSP524224 WCK524224:WCL524224 WMG524224:WMH524224 WWC524224:WWD524224 U589760:V589760 JQ589760:JR589760 TM589760:TN589760 ADI589760:ADJ589760 ANE589760:ANF589760 AXA589760:AXB589760 BGW589760:BGX589760 BQS589760:BQT589760 CAO589760:CAP589760 CKK589760:CKL589760 CUG589760:CUH589760 DEC589760:DED589760 DNY589760:DNZ589760 DXU589760:DXV589760 EHQ589760:EHR589760 ERM589760:ERN589760 FBI589760:FBJ589760 FLE589760:FLF589760 FVA589760:FVB589760 GEW589760:GEX589760 GOS589760:GOT589760 GYO589760:GYP589760 HIK589760:HIL589760 HSG589760:HSH589760 ICC589760:ICD589760 ILY589760:ILZ589760 IVU589760:IVV589760 JFQ589760:JFR589760 JPM589760:JPN589760 JZI589760:JZJ589760 KJE589760:KJF589760 KTA589760:KTB589760 LCW589760:LCX589760 LMS589760:LMT589760 LWO589760:LWP589760 MGK589760:MGL589760 MQG589760:MQH589760 NAC589760:NAD589760 NJY589760:NJZ589760 NTU589760:NTV589760 ODQ589760:ODR589760 ONM589760:ONN589760 OXI589760:OXJ589760 PHE589760:PHF589760 PRA589760:PRB589760 QAW589760:QAX589760 QKS589760:QKT589760 QUO589760:QUP589760 REK589760:REL589760 ROG589760:ROH589760 RYC589760:RYD589760 SHY589760:SHZ589760 SRU589760:SRV589760 TBQ589760:TBR589760 TLM589760:TLN589760 TVI589760:TVJ589760 UFE589760:UFF589760 UPA589760:UPB589760 UYW589760:UYX589760 VIS589760:VIT589760 VSO589760:VSP589760 WCK589760:WCL589760 WMG589760:WMH589760 WWC589760:WWD589760 U655296:V655296 JQ655296:JR655296 TM655296:TN655296 ADI655296:ADJ655296 ANE655296:ANF655296 AXA655296:AXB655296 BGW655296:BGX655296 BQS655296:BQT655296 CAO655296:CAP655296 CKK655296:CKL655296 CUG655296:CUH655296 DEC655296:DED655296 DNY655296:DNZ655296 DXU655296:DXV655296 EHQ655296:EHR655296 ERM655296:ERN655296 FBI655296:FBJ655296 FLE655296:FLF655296 FVA655296:FVB655296 GEW655296:GEX655296 GOS655296:GOT655296 GYO655296:GYP655296 HIK655296:HIL655296 HSG655296:HSH655296 ICC655296:ICD655296 ILY655296:ILZ655296 IVU655296:IVV655296 JFQ655296:JFR655296 JPM655296:JPN655296 JZI655296:JZJ655296 KJE655296:KJF655296 KTA655296:KTB655296 LCW655296:LCX655296 LMS655296:LMT655296 LWO655296:LWP655296 MGK655296:MGL655296 MQG655296:MQH655296 NAC655296:NAD655296 NJY655296:NJZ655296 NTU655296:NTV655296 ODQ655296:ODR655296 ONM655296:ONN655296 OXI655296:OXJ655296 PHE655296:PHF655296 PRA655296:PRB655296 QAW655296:QAX655296 QKS655296:QKT655296 QUO655296:QUP655296 REK655296:REL655296 ROG655296:ROH655296 RYC655296:RYD655296 SHY655296:SHZ655296 SRU655296:SRV655296 TBQ655296:TBR655296 TLM655296:TLN655296 TVI655296:TVJ655296 UFE655296:UFF655296 UPA655296:UPB655296 UYW655296:UYX655296 VIS655296:VIT655296 VSO655296:VSP655296 WCK655296:WCL655296 WMG655296:WMH655296 WWC655296:WWD655296 U720832:V720832 JQ720832:JR720832 TM720832:TN720832 ADI720832:ADJ720832 ANE720832:ANF720832 AXA720832:AXB720832 BGW720832:BGX720832 BQS720832:BQT720832 CAO720832:CAP720832 CKK720832:CKL720832 CUG720832:CUH720832 DEC720832:DED720832 DNY720832:DNZ720832 DXU720832:DXV720832 EHQ720832:EHR720832 ERM720832:ERN720832 FBI720832:FBJ720832 FLE720832:FLF720832 FVA720832:FVB720832 GEW720832:GEX720832 GOS720832:GOT720832 GYO720832:GYP720832 HIK720832:HIL720832 HSG720832:HSH720832 ICC720832:ICD720832 ILY720832:ILZ720832 IVU720832:IVV720832 JFQ720832:JFR720832 JPM720832:JPN720832 JZI720832:JZJ720832 KJE720832:KJF720832 KTA720832:KTB720832 LCW720832:LCX720832 LMS720832:LMT720832 LWO720832:LWP720832 MGK720832:MGL720832 MQG720832:MQH720832 NAC720832:NAD720832 NJY720832:NJZ720832 NTU720832:NTV720832 ODQ720832:ODR720832 ONM720832:ONN720832 OXI720832:OXJ720832 PHE720832:PHF720832 PRA720832:PRB720832 QAW720832:QAX720832 QKS720832:QKT720832 QUO720832:QUP720832 REK720832:REL720832 ROG720832:ROH720832 RYC720832:RYD720832 SHY720832:SHZ720832 SRU720832:SRV720832 TBQ720832:TBR720832 TLM720832:TLN720832 TVI720832:TVJ720832 UFE720832:UFF720832 UPA720832:UPB720832 UYW720832:UYX720832 VIS720832:VIT720832 VSO720832:VSP720832 WCK720832:WCL720832 WMG720832:WMH720832 WWC720832:WWD720832 U786368:V786368 JQ786368:JR786368 TM786368:TN786368 ADI786368:ADJ786368 ANE786368:ANF786368 AXA786368:AXB786368 BGW786368:BGX786368 BQS786368:BQT786368 CAO786368:CAP786368 CKK786368:CKL786368 CUG786368:CUH786368 DEC786368:DED786368 DNY786368:DNZ786368 DXU786368:DXV786368 EHQ786368:EHR786368 ERM786368:ERN786368 FBI786368:FBJ786368 FLE786368:FLF786368 FVA786368:FVB786368 GEW786368:GEX786368 GOS786368:GOT786368 GYO786368:GYP786368 HIK786368:HIL786368 HSG786368:HSH786368 ICC786368:ICD786368 ILY786368:ILZ786368 IVU786368:IVV786368 JFQ786368:JFR786368 JPM786368:JPN786368 JZI786368:JZJ786368 KJE786368:KJF786368 KTA786368:KTB786368 LCW786368:LCX786368 LMS786368:LMT786368 LWO786368:LWP786368 MGK786368:MGL786368 MQG786368:MQH786368 NAC786368:NAD786368 NJY786368:NJZ786368 NTU786368:NTV786368 ODQ786368:ODR786368 ONM786368:ONN786368 OXI786368:OXJ786368 PHE786368:PHF786368 PRA786368:PRB786368 QAW786368:QAX786368 QKS786368:QKT786368 QUO786368:QUP786368 REK786368:REL786368 ROG786368:ROH786368 RYC786368:RYD786368 SHY786368:SHZ786368 SRU786368:SRV786368 TBQ786368:TBR786368 TLM786368:TLN786368 TVI786368:TVJ786368 UFE786368:UFF786368 UPA786368:UPB786368 UYW786368:UYX786368 VIS786368:VIT786368 VSO786368:VSP786368 WCK786368:WCL786368 WMG786368:WMH786368 WWC786368:WWD786368 U851904:V851904 JQ851904:JR851904 TM851904:TN851904 ADI851904:ADJ851904 ANE851904:ANF851904 AXA851904:AXB851904 BGW851904:BGX851904 BQS851904:BQT851904 CAO851904:CAP851904 CKK851904:CKL851904 CUG851904:CUH851904 DEC851904:DED851904 DNY851904:DNZ851904 DXU851904:DXV851904 EHQ851904:EHR851904 ERM851904:ERN851904 FBI851904:FBJ851904 FLE851904:FLF851904 FVA851904:FVB851904 GEW851904:GEX851904 GOS851904:GOT851904 GYO851904:GYP851904 HIK851904:HIL851904 HSG851904:HSH851904 ICC851904:ICD851904 ILY851904:ILZ851904 IVU851904:IVV851904 JFQ851904:JFR851904 JPM851904:JPN851904 JZI851904:JZJ851904 KJE851904:KJF851904 KTA851904:KTB851904 LCW851904:LCX851904 LMS851904:LMT851904 LWO851904:LWP851904 MGK851904:MGL851904 MQG851904:MQH851904 NAC851904:NAD851904 NJY851904:NJZ851904 NTU851904:NTV851904 ODQ851904:ODR851904 ONM851904:ONN851904 OXI851904:OXJ851904 PHE851904:PHF851904 PRA851904:PRB851904 QAW851904:QAX851904 QKS851904:QKT851904 QUO851904:QUP851904 REK851904:REL851904 ROG851904:ROH851904 RYC851904:RYD851904 SHY851904:SHZ851904 SRU851904:SRV851904 TBQ851904:TBR851904 TLM851904:TLN851904 TVI851904:TVJ851904 UFE851904:UFF851904 UPA851904:UPB851904 UYW851904:UYX851904 VIS851904:VIT851904 VSO851904:VSP851904 WCK851904:WCL851904 WMG851904:WMH851904 WWC851904:WWD851904 U917440:V917440 JQ917440:JR917440 TM917440:TN917440 ADI917440:ADJ917440 ANE917440:ANF917440 AXA917440:AXB917440 BGW917440:BGX917440 BQS917440:BQT917440 CAO917440:CAP917440 CKK917440:CKL917440 CUG917440:CUH917440 DEC917440:DED917440 DNY917440:DNZ917440 DXU917440:DXV917440 EHQ917440:EHR917440 ERM917440:ERN917440 FBI917440:FBJ917440 FLE917440:FLF917440 FVA917440:FVB917440 GEW917440:GEX917440 GOS917440:GOT917440 GYO917440:GYP917440 HIK917440:HIL917440 HSG917440:HSH917440 ICC917440:ICD917440 ILY917440:ILZ917440 IVU917440:IVV917440 JFQ917440:JFR917440 JPM917440:JPN917440 JZI917440:JZJ917440 KJE917440:KJF917440 KTA917440:KTB917440 LCW917440:LCX917440 LMS917440:LMT917440 LWO917440:LWP917440 MGK917440:MGL917440 MQG917440:MQH917440 NAC917440:NAD917440 NJY917440:NJZ917440 NTU917440:NTV917440 ODQ917440:ODR917440 ONM917440:ONN917440 OXI917440:OXJ917440 PHE917440:PHF917440 PRA917440:PRB917440 QAW917440:QAX917440 QKS917440:QKT917440 QUO917440:QUP917440 REK917440:REL917440 ROG917440:ROH917440 RYC917440:RYD917440 SHY917440:SHZ917440 SRU917440:SRV917440 TBQ917440:TBR917440 TLM917440:TLN917440 TVI917440:TVJ917440 UFE917440:UFF917440 UPA917440:UPB917440 UYW917440:UYX917440 VIS917440:VIT917440 VSO917440:VSP917440 WCK917440:WCL917440 WMG917440:WMH917440 WWC917440:WWD917440 U982976:V982976 JQ982976:JR982976 TM982976:TN982976 ADI982976:ADJ982976 ANE982976:ANF982976 AXA982976:AXB982976 BGW982976:BGX982976 BQS982976:BQT982976 CAO982976:CAP982976 CKK982976:CKL982976 CUG982976:CUH982976 DEC982976:DED982976 DNY982976:DNZ982976 DXU982976:DXV982976 EHQ982976:EHR982976 ERM982976:ERN982976 FBI982976:FBJ982976 FLE982976:FLF982976 FVA982976:FVB982976 GEW982976:GEX982976 GOS982976:GOT982976 GYO982976:GYP982976 HIK982976:HIL982976 HSG982976:HSH982976 ICC982976:ICD982976 ILY982976:ILZ982976 IVU982976:IVV982976 JFQ982976:JFR982976 JPM982976:JPN982976 JZI982976:JZJ982976 KJE982976:KJF982976 KTA982976:KTB982976 LCW982976:LCX982976 LMS982976:LMT982976 LWO982976:LWP982976 MGK982976:MGL982976 MQG982976:MQH982976 NAC982976:NAD982976 NJY982976:NJZ982976 NTU982976:NTV982976 ODQ982976:ODR982976 ONM982976:ONN982976 OXI982976:OXJ982976 PHE982976:PHF982976 PRA982976:PRB982976 QAW982976:QAX982976 QKS982976:QKT982976 QUO982976:QUP982976 REK982976:REL982976 ROG982976:ROH982976 RYC982976:RYD982976 SHY982976:SHZ982976 SRU982976:SRV982976 TBQ982976:TBR982976 TLM982976:TLN982976 TVI982976:TVJ982976 UFE982976:UFF982976 UPA982976:UPB982976 UYW982976:UYX982976 VIS982976:VIT982976 VSO982976:VSP982976 WCK982976:WCL982976 WMG982976:WMH982976 WWC982976:WWD982976" xr:uid="{00000000-0002-0000-0400-000001000000}">
      <formula1>"Developer, Owner, Sponsor"</formula1>
    </dataValidation>
    <dataValidation type="list" allowBlank="1" showInputMessage="1" showErrorMessage="1" sqref="WVS983114:WVW983114 K65610:O65610 JG65610:JK65610 TC65610:TG65610 ACY65610:ADC65610 AMU65610:AMY65610 AWQ65610:AWU65610 BGM65610:BGQ65610 BQI65610:BQM65610 CAE65610:CAI65610 CKA65610:CKE65610 CTW65610:CUA65610 DDS65610:DDW65610 DNO65610:DNS65610 DXK65610:DXO65610 EHG65610:EHK65610 ERC65610:ERG65610 FAY65610:FBC65610 FKU65610:FKY65610 FUQ65610:FUU65610 GEM65610:GEQ65610 GOI65610:GOM65610 GYE65610:GYI65610 HIA65610:HIE65610 HRW65610:HSA65610 IBS65610:IBW65610 ILO65610:ILS65610 IVK65610:IVO65610 JFG65610:JFK65610 JPC65610:JPG65610 JYY65610:JZC65610 KIU65610:KIY65610 KSQ65610:KSU65610 LCM65610:LCQ65610 LMI65610:LMM65610 LWE65610:LWI65610 MGA65610:MGE65610 MPW65610:MQA65610 MZS65610:MZW65610 NJO65610:NJS65610 NTK65610:NTO65610 ODG65610:ODK65610 ONC65610:ONG65610 OWY65610:OXC65610 PGU65610:PGY65610 PQQ65610:PQU65610 QAM65610:QAQ65610 QKI65610:QKM65610 QUE65610:QUI65610 REA65610:REE65610 RNW65610:ROA65610 RXS65610:RXW65610 SHO65610:SHS65610 SRK65610:SRO65610 TBG65610:TBK65610 TLC65610:TLG65610 TUY65610:TVC65610 UEU65610:UEY65610 UOQ65610:UOU65610 UYM65610:UYQ65610 VII65610:VIM65610 VSE65610:VSI65610 WCA65610:WCE65610 WLW65610:WMA65610 WVS65610:WVW65610 K131146:O131146 JG131146:JK131146 TC131146:TG131146 ACY131146:ADC131146 AMU131146:AMY131146 AWQ131146:AWU131146 BGM131146:BGQ131146 BQI131146:BQM131146 CAE131146:CAI131146 CKA131146:CKE131146 CTW131146:CUA131146 DDS131146:DDW131146 DNO131146:DNS131146 DXK131146:DXO131146 EHG131146:EHK131146 ERC131146:ERG131146 FAY131146:FBC131146 FKU131146:FKY131146 FUQ131146:FUU131146 GEM131146:GEQ131146 GOI131146:GOM131146 GYE131146:GYI131146 HIA131146:HIE131146 HRW131146:HSA131146 IBS131146:IBW131146 ILO131146:ILS131146 IVK131146:IVO131146 JFG131146:JFK131146 JPC131146:JPG131146 JYY131146:JZC131146 KIU131146:KIY131146 KSQ131146:KSU131146 LCM131146:LCQ131146 LMI131146:LMM131146 LWE131146:LWI131146 MGA131146:MGE131146 MPW131146:MQA131146 MZS131146:MZW131146 NJO131146:NJS131146 NTK131146:NTO131146 ODG131146:ODK131146 ONC131146:ONG131146 OWY131146:OXC131146 PGU131146:PGY131146 PQQ131146:PQU131146 QAM131146:QAQ131146 QKI131146:QKM131146 QUE131146:QUI131146 REA131146:REE131146 RNW131146:ROA131146 RXS131146:RXW131146 SHO131146:SHS131146 SRK131146:SRO131146 TBG131146:TBK131146 TLC131146:TLG131146 TUY131146:TVC131146 UEU131146:UEY131146 UOQ131146:UOU131146 UYM131146:UYQ131146 VII131146:VIM131146 VSE131146:VSI131146 WCA131146:WCE131146 WLW131146:WMA131146 WVS131146:WVW131146 K196682:O196682 JG196682:JK196682 TC196682:TG196682 ACY196682:ADC196682 AMU196682:AMY196682 AWQ196682:AWU196682 BGM196682:BGQ196682 BQI196682:BQM196682 CAE196682:CAI196682 CKA196682:CKE196682 CTW196682:CUA196682 DDS196682:DDW196682 DNO196682:DNS196682 DXK196682:DXO196682 EHG196682:EHK196682 ERC196682:ERG196682 FAY196682:FBC196682 FKU196682:FKY196682 FUQ196682:FUU196682 GEM196682:GEQ196682 GOI196682:GOM196682 GYE196682:GYI196682 HIA196682:HIE196682 HRW196682:HSA196682 IBS196682:IBW196682 ILO196682:ILS196682 IVK196682:IVO196682 JFG196682:JFK196682 JPC196682:JPG196682 JYY196682:JZC196682 KIU196682:KIY196682 KSQ196682:KSU196682 LCM196682:LCQ196682 LMI196682:LMM196682 LWE196682:LWI196682 MGA196682:MGE196682 MPW196682:MQA196682 MZS196682:MZW196682 NJO196682:NJS196682 NTK196682:NTO196682 ODG196682:ODK196682 ONC196682:ONG196682 OWY196682:OXC196682 PGU196682:PGY196682 PQQ196682:PQU196682 QAM196682:QAQ196682 QKI196682:QKM196682 QUE196682:QUI196682 REA196682:REE196682 RNW196682:ROA196682 RXS196682:RXW196682 SHO196682:SHS196682 SRK196682:SRO196682 TBG196682:TBK196682 TLC196682:TLG196682 TUY196682:TVC196682 UEU196682:UEY196682 UOQ196682:UOU196682 UYM196682:UYQ196682 VII196682:VIM196682 VSE196682:VSI196682 WCA196682:WCE196682 WLW196682:WMA196682 WVS196682:WVW196682 K262218:O262218 JG262218:JK262218 TC262218:TG262218 ACY262218:ADC262218 AMU262218:AMY262218 AWQ262218:AWU262218 BGM262218:BGQ262218 BQI262218:BQM262218 CAE262218:CAI262218 CKA262218:CKE262218 CTW262218:CUA262218 DDS262218:DDW262218 DNO262218:DNS262218 DXK262218:DXO262218 EHG262218:EHK262218 ERC262218:ERG262218 FAY262218:FBC262218 FKU262218:FKY262218 FUQ262218:FUU262218 GEM262218:GEQ262218 GOI262218:GOM262218 GYE262218:GYI262218 HIA262218:HIE262218 HRW262218:HSA262218 IBS262218:IBW262218 ILO262218:ILS262218 IVK262218:IVO262218 JFG262218:JFK262218 JPC262218:JPG262218 JYY262218:JZC262218 KIU262218:KIY262218 KSQ262218:KSU262218 LCM262218:LCQ262218 LMI262218:LMM262218 LWE262218:LWI262218 MGA262218:MGE262218 MPW262218:MQA262218 MZS262218:MZW262218 NJO262218:NJS262218 NTK262218:NTO262218 ODG262218:ODK262218 ONC262218:ONG262218 OWY262218:OXC262218 PGU262218:PGY262218 PQQ262218:PQU262218 QAM262218:QAQ262218 QKI262218:QKM262218 QUE262218:QUI262218 REA262218:REE262218 RNW262218:ROA262218 RXS262218:RXW262218 SHO262218:SHS262218 SRK262218:SRO262218 TBG262218:TBK262218 TLC262218:TLG262218 TUY262218:TVC262218 UEU262218:UEY262218 UOQ262218:UOU262218 UYM262218:UYQ262218 VII262218:VIM262218 VSE262218:VSI262218 WCA262218:WCE262218 WLW262218:WMA262218 WVS262218:WVW262218 K327754:O327754 JG327754:JK327754 TC327754:TG327754 ACY327754:ADC327754 AMU327754:AMY327754 AWQ327754:AWU327754 BGM327754:BGQ327754 BQI327754:BQM327754 CAE327754:CAI327754 CKA327754:CKE327754 CTW327754:CUA327754 DDS327754:DDW327754 DNO327754:DNS327754 DXK327754:DXO327754 EHG327754:EHK327754 ERC327754:ERG327754 FAY327754:FBC327754 FKU327754:FKY327754 FUQ327754:FUU327754 GEM327754:GEQ327754 GOI327754:GOM327754 GYE327754:GYI327754 HIA327754:HIE327754 HRW327754:HSA327754 IBS327754:IBW327754 ILO327754:ILS327754 IVK327754:IVO327754 JFG327754:JFK327754 JPC327754:JPG327754 JYY327754:JZC327754 KIU327754:KIY327754 KSQ327754:KSU327754 LCM327754:LCQ327754 LMI327754:LMM327754 LWE327754:LWI327754 MGA327754:MGE327754 MPW327754:MQA327754 MZS327754:MZW327754 NJO327754:NJS327754 NTK327754:NTO327754 ODG327754:ODK327754 ONC327754:ONG327754 OWY327754:OXC327754 PGU327754:PGY327754 PQQ327754:PQU327754 QAM327754:QAQ327754 QKI327754:QKM327754 QUE327754:QUI327754 REA327754:REE327754 RNW327754:ROA327754 RXS327754:RXW327754 SHO327754:SHS327754 SRK327754:SRO327754 TBG327754:TBK327754 TLC327754:TLG327754 TUY327754:TVC327754 UEU327754:UEY327754 UOQ327754:UOU327754 UYM327754:UYQ327754 VII327754:VIM327754 VSE327754:VSI327754 WCA327754:WCE327754 WLW327754:WMA327754 WVS327754:WVW327754 K393290:O393290 JG393290:JK393290 TC393290:TG393290 ACY393290:ADC393290 AMU393290:AMY393290 AWQ393290:AWU393290 BGM393290:BGQ393290 BQI393290:BQM393290 CAE393290:CAI393290 CKA393290:CKE393290 CTW393290:CUA393290 DDS393290:DDW393290 DNO393290:DNS393290 DXK393290:DXO393290 EHG393290:EHK393290 ERC393290:ERG393290 FAY393290:FBC393290 FKU393290:FKY393290 FUQ393290:FUU393290 GEM393290:GEQ393290 GOI393290:GOM393290 GYE393290:GYI393290 HIA393290:HIE393290 HRW393290:HSA393290 IBS393290:IBW393290 ILO393290:ILS393290 IVK393290:IVO393290 JFG393290:JFK393290 JPC393290:JPG393290 JYY393290:JZC393290 KIU393290:KIY393290 KSQ393290:KSU393290 LCM393290:LCQ393290 LMI393290:LMM393290 LWE393290:LWI393290 MGA393290:MGE393290 MPW393290:MQA393290 MZS393290:MZW393290 NJO393290:NJS393290 NTK393290:NTO393290 ODG393290:ODK393290 ONC393290:ONG393290 OWY393290:OXC393290 PGU393290:PGY393290 PQQ393290:PQU393290 QAM393290:QAQ393290 QKI393290:QKM393290 QUE393290:QUI393290 REA393290:REE393290 RNW393290:ROA393290 RXS393290:RXW393290 SHO393290:SHS393290 SRK393290:SRO393290 TBG393290:TBK393290 TLC393290:TLG393290 TUY393290:TVC393290 UEU393290:UEY393290 UOQ393290:UOU393290 UYM393290:UYQ393290 VII393290:VIM393290 VSE393290:VSI393290 WCA393290:WCE393290 WLW393290:WMA393290 WVS393290:WVW393290 K458826:O458826 JG458826:JK458826 TC458826:TG458826 ACY458826:ADC458826 AMU458826:AMY458826 AWQ458826:AWU458826 BGM458826:BGQ458826 BQI458826:BQM458826 CAE458826:CAI458826 CKA458826:CKE458826 CTW458826:CUA458826 DDS458826:DDW458826 DNO458826:DNS458826 DXK458826:DXO458826 EHG458826:EHK458826 ERC458826:ERG458826 FAY458826:FBC458826 FKU458826:FKY458826 FUQ458826:FUU458826 GEM458826:GEQ458826 GOI458826:GOM458826 GYE458826:GYI458826 HIA458826:HIE458826 HRW458826:HSA458826 IBS458826:IBW458826 ILO458826:ILS458826 IVK458826:IVO458826 JFG458826:JFK458826 JPC458826:JPG458826 JYY458826:JZC458826 KIU458826:KIY458826 KSQ458826:KSU458826 LCM458826:LCQ458826 LMI458826:LMM458826 LWE458826:LWI458826 MGA458826:MGE458826 MPW458826:MQA458826 MZS458826:MZW458826 NJO458826:NJS458826 NTK458826:NTO458826 ODG458826:ODK458826 ONC458826:ONG458826 OWY458826:OXC458826 PGU458826:PGY458826 PQQ458826:PQU458826 QAM458826:QAQ458826 QKI458826:QKM458826 QUE458826:QUI458826 REA458826:REE458826 RNW458826:ROA458826 RXS458826:RXW458826 SHO458826:SHS458826 SRK458826:SRO458826 TBG458826:TBK458826 TLC458826:TLG458826 TUY458826:TVC458826 UEU458826:UEY458826 UOQ458826:UOU458826 UYM458826:UYQ458826 VII458826:VIM458826 VSE458826:VSI458826 WCA458826:WCE458826 WLW458826:WMA458826 WVS458826:WVW458826 K524362:O524362 JG524362:JK524362 TC524362:TG524362 ACY524362:ADC524362 AMU524362:AMY524362 AWQ524362:AWU524362 BGM524362:BGQ524362 BQI524362:BQM524362 CAE524362:CAI524362 CKA524362:CKE524362 CTW524362:CUA524362 DDS524362:DDW524362 DNO524362:DNS524362 DXK524362:DXO524362 EHG524362:EHK524362 ERC524362:ERG524362 FAY524362:FBC524362 FKU524362:FKY524362 FUQ524362:FUU524362 GEM524362:GEQ524362 GOI524362:GOM524362 GYE524362:GYI524362 HIA524362:HIE524362 HRW524362:HSA524362 IBS524362:IBW524362 ILO524362:ILS524362 IVK524362:IVO524362 JFG524362:JFK524362 JPC524362:JPG524362 JYY524362:JZC524362 KIU524362:KIY524362 KSQ524362:KSU524362 LCM524362:LCQ524362 LMI524362:LMM524362 LWE524362:LWI524362 MGA524362:MGE524362 MPW524362:MQA524362 MZS524362:MZW524362 NJO524362:NJS524362 NTK524362:NTO524362 ODG524362:ODK524362 ONC524362:ONG524362 OWY524362:OXC524362 PGU524362:PGY524362 PQQ524362:PQU524362 QAM524362:QAQ524362 QKI524362:QKM524362 QUE524362:QUI524362 REA524362:REE524362 RNW524362:ROA524362 RXS524362:RXW524362 SHO524362:SHS524362 SRK524362:SRO524362 TBG524362:TBK524362 TLC524362:TLG524362 TUY524362:TVC524362 UEU524362:UEY524362 UOQ524362:UOU524362 UYM524362:UYQ524362 VII524362:VIM524362 VSE524362:VSI524362 WCA524362:WCE524362 WLW524362:WMA524362 WVS524362:WVW524362 K589898:O589898 JG589898:JK589898 TC589898:TG589898 ACY589898:ADC589898 AMU589898:AMY589898 AWQ589898:AWU589898 BGM589898:BGQ589898 BQI589898:BQM589898 CAE589898:CAI589898 CKA589898:CKE589898 CTW589898:CUA589898 DDS589898:DDW589898 DNO589898:DNS589898 DXK589898:DXO589898 EHG589898:EHK589898 ERC589898:ERG589898 FAY589898:FBC589898 FKU589898:FKY589898 FUQ589898:FUU589898 GEM589898:GEQ589898 GOI589898:GOM589898 GYE589898:GYI589898 HIA589898:HIE589898 HRW589898:HSA589898 IBS589898:IBW589898 ILO589898:ILS589898 IVK589898:IVO589898 JFG589898:JFK589898 JPC589898:JPG589898 JYY589898:JZC589898 KIU589898:KIY589898 KSQ589898:KSU589898 LCM589898:LCQ589898 LMI589898:LMM589898 LWE589898:LWI589898 MGA589898:MGE589898 MPW589898:MQA589898 MZS589898:MZW589898 NJO589898:NJS589898 NTK589898:NTO589898 ODG589898:ODK589898 ONC589898:ONG589898 OWY589898:OXC589898 PGU589898:PGY589898 PQQ589898:PQU589898 QAM589898:QAQ589898 QKI589898:QKM589898 QUE589898:QUI589898 REA589898:REE589898 RNW589898:ROA589898 RXS589898:RXW589898 SHO589898:SHS589898 SRK589898:SRO589898 TBG589898:TBK589898 TLC589898:TLG589898 TUY589898:TVC589898 UEU589898:UEY589898 UOQ589898:UOU589898 UYM589898:UYQ589898 VII589898:VIM589898 VSE589898:VSI589898 WCA589898:WCE589898 WLW589898:WMA589898 WVS589898:WVW589898 K655434:O655434 JG655434:JK655434 TC655434:TG655434 ACY655434:ADC655434 AMU655434:AMY655434 AWQ655434:AWU655434 BGM655434:BGQ655434 BQI655434:BQM655434 CAE655434:CAI655434 CKA655434:CKE655434 CTW655434:CUA655434 DDS655434:DDW655434 DNO655434:DNS655434 DXK655434:DXO655434 EHG655434:EHK655434 ERC655434:ERG655434 FAY655434:FBC655434 FKU655434:FKY655434 FUQ655434:FUU655434 GEM655434:GEQ655434 GOI655434:GOM655434 GYE655434:GYI655434 HIA655434:HIE655434 HRW655434:HSA655434 IBS655434:IBW655434 ILO655434:ILS655434 IVK655434:IVO655434 JFG655434:JFK655434 JPC655434:JPG655434 JYY655434:JZC655434 KIU655434:KIY655434 KSQ655434:KSU655434 LCM655434:LCQ655434 LMI655434:LMM655434 LWE655434:LWI655434 MGA655434:MGE655434 MPW655434:MQA655434 MZS655434:MZW655434 NJO655434:NJS655434 NTK655434:NTO655434 ODG655434:ODK655434 ONC655434:ONG655434 OWY655434:OXC655434 PGU655434:PGY655434 PQQ655434:PQU655434 QAM655434:QAQ655434 QKI655434:QKM655434 QUE655434:QUI655434 REA655434:REE655434 RNW655434:ROA655434 RXS655434:RXW655434 SHO655434:SHS655434 SRK655434:SRO655434 TBG655434:TBK655434 TLC655434:TLG655434 TUY655434:TVC655434 UEU655434:UEY655434 UOQ655434:UOU655434 UYM655434:UYQ655434 VII655434:VIM655434 VSE655434:VSI655434 WCA655434:WCE655434 WLW655434:WMA655434 WVS655434:WVW655434 K720970:O720970 JG720970:JK720970 TC720970:TG720970 ACY720970:ADC720970 AMU720970:AMY720970 AWQ720970:AWU720970 BGM720970:BGQ720970 BQI720970:BQM720970 CAE720970:CAI720970 CKA720970:CKE720970 CTW720970:CUA720970 DDS720970:DDW720970 DNO720970:DNS720970 DXK720970:DXO720970 EHG720970:EHK720970 ERC720970:ERG720970 FAY720970:FBC720970 FKU720970:FKY720970 FUQ720970:FUU720970 GEM720970:GEQ720970 GOI720970:GOM720970 GYE720970:GYI720970 HIA720970:HIE720970 HRW720970:HSA720970 IBS720970:IBW720970 ILO720970:ILS720970 IVK720970:IVO720970 JFG720970:JFK720970 JPC720970:JPG720970 JYY720970:JZC720970 KIU720970:KIY720970 KSQ720970:KSU720970 LCM720970:LCQ720970 LMI720970:LMM720970 LWE720970:LWI720970 MGA720970:MGE720970 MPW720970:MQA720970 MZS720970:MZW720970 NJO720970:NJS720970 NTK720970:NTO720970 ODG720970:ODK720970 ONC720970:ONG720970 OWY720970:OXC720970 PGU720970:PGY720970 PQQ720970:PQU720970 QAM720970:QAQ720970 QKI720970:QKM720970 QUE720970:QUI720970 REA720970:REE720970 RNW720970:ROA720970 RXS720970:RXW720970 SHO720970:SHS720970 SRK720970:SRO720970 TBG720970:TBK720970 TLC720970:TLG720970 TUY720970:TVC720970 UEU720970:UEY720970 UOQ720970:UOU720970 UYM720970:UYQ720970 VII720970:VIM720970 VSE720970:VSI720970 WCA720970:WCE720970 WLW720970:WMA720970 WVS720970:WVW720970 K786506:O786506 JG786506:JK786506 TC786506:TG786506 ACY786506:ADC786506 AMU786506:AMY786506 AWQ786506:AWU786506 BGM786506:BGQ786506 BQI786506:BQM786506 CAE786506:CAI786506 CKA786506:CKE786506 CTW786506:CUA786506 DDS786506:DDW786506 DNO786506:DNS786506 DXK786506:DXO786506 EHG786506:EHK786506 ERC786506:ERG786506 FAY786506:FBC786506 FKU786506:FKY786506 FUQ786506:FUU786506 GEM786506:GEQ786506 GOI786506:GOM786506 GYE786506:GYI786506 HIA786506:HIE786506 HRW786506:HSA786506 IBS786506:IBW786506 ILO786506:ILS786506 IVK786506:IVO786506 JFG786506:JFK786506 JPC786506:JPG786506 JYY786506:JZC786506 KIU786506:KIY786506 KSQ786506:KSU786506 LCM786506:LCQ786506 LMI786506:LMM786506 LWE786506:LWI786506 MGA786506:MGE786506 MPW786506:MQA786506 MZS786506:MZW786506 NJO786506:NJS786506 NTK786506:NTO786506 ODG786506:ODK786506 ONC786506:ONG786506 OWY786506:OXC786506 PGU786506:PGY786506 PQQ786506:PQU786506 QAM786506:QAQ786506 QKI786506:QKM786506 QUE786506:QUI786506 REA786506:REE786506 RNW786506:ROA786506 RXS786506:RXW786506 SHO786506:SHS786506 SRK786506:SRO786506 TBG786506:TBK786506 TLC786506:TLG786506 TUY786506:TVC786506 UEU786506:UEY786506 UOQ786506:UOU786506 UYM786506:UYQ786506 VII786506:VIM786506 VSE786506:VSI786506 WCA786506:WCE786506 WLW786506:WMA786506 WVS786506:WVW786506 K852042:O852042 JG852042:JK852042 TC852042:TG852042 ACY852042:ADC852042 AMU852042:AMY852042 AWQ852042:AWU852042 BGM852042:BGQ852042 BQI852042:BQM852042 CAE852042:CAI852042 CKA852042:CKE852042 CTW852042:CUA852042 DDS852042:DDW852042 DNO852042:DNS852042 DXK852042:DXO852042 EHG852042:EHK852042 ERC852042:ERG852042 FAY852042:FBC852042 FKU852042:FKY852042 FUQ852042:FUU852042 GEM852042:GEQ852042 GOI852042:GOM852042 GYE852042:GYI852042 HIA852042:HIE852042 HRW852042:HSA852042 IBS852042:IBW852042 ILO852042:ILS852042 IVK852042:IVO852042 JFG852042:JFK852042 JPC852042:JPG852042 JYY852042:JZC852042 KIU852042:KIY852042 KSQ852042:KSU852042 LCM852042:LCQ852042 LMI852042:LMM852042 LWE852042:LWI852042 MGA852042:MGE852042 MPW852042:MQA852042 MZS852042:MZW852042 NJO852042:NJS852042 NTK852042:NTO852042 ODG852042:ODK852042 ONC852042:ONG852042 OWY852042:OXC852042 PGU852042:PGY852042 PQQ852042:PQU852042 QAM852042:QAQ852042 QKI852042:QKM852042 QUE852042:QUI852042 REA852042:REE852042 RNW852042:ROA852042 RXS852042:RXW852042 SHO852042:SHS852042 SRK852042:SRO852042 TBG852042:TBK852042 TLC852042:TLG852042 TUY852042:TVC852042 UEU852042:UEY852042 UOQ852042:UOU852042 UYM852042:UYQ852042 VII852042:VIM852042 VSE852042:VSI852042 WCA852042:WCE852042 WLW852042:WMA852042 WVS852042:WVW852042 K917578:O917578 JG917578:JK917578 TC917578:TG917578 ACY917578:ADC917578 AMU917578:AMY917578 AWQ917578:AWU917578 BGM917578:BGQ917578 BQI917578:BQM917578 CAE917578:CAI917578 CKA917578:CKE917578 CTW917578:CUA917578 DDS917578:DDW917578 DNO917578:DNS917578 DXK917578:DXO917578 EHG917578:EHK917578 ERC917578:ERG917578 FAY917578:FBC917578 FKU917578:FKY917578 FUQ917578:FUU917578 GEM917578:GEQ917578 GOI917578:GOM917578 GYE917578:GYI917578 HIA917578:HIE917578 HRW917578:HSA917578 IBS917578:IBW917578 ILO917578:ILS917578 IVK917578:IVO917578 JFG917578:JFK917578 JPC917578:JPG917578 JYY917578:JZC917578 KIU917578:KIY917578 KSQ917578:KSU917578 LCM917578:LCQ917578 LMI917578:LMM917578 LWE917578:LWI917578 MGA917578:MGE917578 MPW917578:MQA917578 MZS917578:MZW917578 NJO917578:NJS917578 NTK917578:NTO917578 ODG917578:ODK917578 ONC917578:ONG917578 OWY917578:OXC917578 PGU917578:PGY917578 PQQ917578:PQU917578 QAM917578:QAQ917578 QKI917578:QKM917578 QUE917578:QUI917578 REA917578:REE917578 RNW917578:ROA917578 RXS917578:RXW917578 SHO917578:SHS917578 SRK917578:SRO917578 TBG917578:TBK917578 TLC917578:TLG917578 TUY917578:TVC917578 UEU917578:UEY917578 UOQ917578:UOU917578 UYM917578:UYQ917578 VII917578:VIM917578 VSE917578:VSI917578 WCA917578:WCE917578 WLW917578:WMA917578 WVS917578:WVW917578 K983114:O983114 JG983114:JK983114 TC983114:TG983114 ACY983114:ADC983114 AMU983114:AMY983114 AWQ983114:AWU983114 BGM983114:BGQ983114 BQI983114:BQM983114 CAE983114:CAI983114 CKA983114:CKE983114 CTW983114:CUA983114 DDS983114:DDW983114 DNO983114:DNS983114 DXK983114:DXO983114 EHG983114:EHK983114 ERC983114:ERG983114 FAY983114:FBC983114 FKU983114:FKY983114 FUQ983114:FUU983114 GEM983114:GEQ983114 GOI983114:GOM983114 GYE983114:GYI983114 HIA983114:HIE983114 HRW983114:HSA983114 IBS983114:IBW983114 ILO983114:ILS983114 IVK983114:IVO983114 JFG983114:JFK983114 JPC983114:JPG983114 JYY983114:JZC983114 KIU983114:KIY983114 KSQ983114:KSU983114 LCM983114:LCQ983114 LMI983114:LMM983114 LWE983114:LWI983114 MGA983114:MGE983114 MPW983114:MQA983114 MZS983114:MZW983114 NJO983114:NJS983114 NTK983114:NTO983114 ODG983114:ODK983114 ONC983114:ONG983114 OWY983114:OXC983114 PGU983114:PGY983114 PQQ983114:PQU983114 QAM983114:QAQ983114 QKI983114:QKM983114 QUE983114:QUI983114 REA983114:REE983114 RNW983114:ROA983114 RXS983114:RXW983114 SHO983114:SHS983114 SRK983114:SRO983114 TBG983114:TBK983114 TLC983114:TLG983114 TUY983114:TVC983114 UEU983114:UEY983114 UOQ983114:UOU983114 UYM983114:UYQ983114 VII983114:VIM983114 VSE983114:VSI983114 WCA983114:WCE983114 WLW983114:WMA983114" xr:uid="{00000000-0002-0000-0400-000002000000}">
      <formula1>"Male, Female"</formula1>
    </dataValidation>
    <dataValidation type="list" allowBlank="1" showInputMessage="1" showErrorMessage="1" sqref="WVS983109:WWB983109 WLW983109:WMF983109 JG68:JP70 TC68:TL70 ACY68:ADH70 AMU68:AND70 AWQ68:AWZ70 BGM68:BGV70 BQI68:BQR70 CAE68:CAN70 CKA68:CKJ70 CTW68:CUF70 DDS68:DEB70 DNO68:DNX70 DXK68:DXT70 EHG68:EHP70 ERC68:ERL70 FAY68:FBH70 FKU68:FLD70 FUQ68:FUZ70 GEM68:GEV70 GOI68:GOR70 GYE68:GYN70 HIA68:HIJ70 HRW68:HSF70 IBS68:ICB70 ILO68:ILX70 IVK68:IVT70 JFG68:JFP70 JPC68:JPL70 JYY68:JZH70 KIU68:KJD70 KSQ68:KSZ70 LCM68:LCV70 LMI68:LMR70 LWE68:LWN70 MGA68:MGJ70 MPW68:MQF70 MZS68:NAB70 NJO68:NJX70 NTK68:NTT70 ODG68:ODP70 ONC68:ONL70 OWY68:OXH70 PGU68:PHD70 PQQ68:PQZ70 QAM68:QAV70 QKI68:QKR70 QUE68:QUN70 REA68:REJ70 RNW68:ROF70 RXS68:RYB70 SHO68:SHX70 SRK68:SRT70 TBG68:TBP70 TLC68:TLL70 TUY68:TVH70 UEU68:UFD70 UOQ68:UOZ70 UYM68:UYV70 VII68:VIR70 VSE68:VSN70 WCA68:WCJ70 WLW68:WMF70 WVS68:WWB70 K65605:T65605 JG65605:JP65605 TC65605:TL65605 ACY65605:ADH65605 AMU65605:AND65605 AWQ65605:AWZ65605 BGM65605:BGV65605 BQI65605:BQR65605 CAE65605:CAN65605 CKA65605:CKJ65605 CTW65605:CUF65605 DDS65605:DEB65605 DNO65605:DNX65605 DXK65605:DXT65605 EHG65605:EHP65605 ERC65605:ERL65605 FAY65605:FBH65605 FKU65605:FLD65605 FUQ65605:FUZ65605 GEM65605:GEV65605 GOI65605:GOR65605 GYE65605:GYN65605 HIA65605:HIJ65605 HRW65605:HSF65605 IBS65605:ICB65605 ILO65605:ILX65605 IVK65605:IVT65605 JFG65605:JFP65605 JPC65605:JPL65605 JYY65605:JZH65605 KIU65605:KJD65605 KSQ65605:KSZ65605 LCM65605:LCV65605 LMI65605:LMR65605 LWE65605:LWN65605 MGA65605:MGJ65605 MPW65605:MQF65605 MZS65605:NAB65605 NJO65605:NJX65605 NTK65605:NTT65605 ODG65605:ODP65605 ONC65605:ONL65605 OWY65605:OXH65605 PGU65605:PHD65605 PQQ65605:PQZ65605 QAM65605:QAV65605 QKI65605:QKR65605 QUE65605:QUN65605 REA65605:REJ65605 RNW65605:ROF65605 RXS65605:RYB65605 SHO65605:SHX65605 SRK65605:SRT65605 TBG65605:TBP65605 TLC65605:TLL65605 TUY65605:TVH65605 UEU65605:UFD65605 UOQ65605:UOZ65605 UYM65605:UYV65605 VII65605:VIR65605 VSE65605:VSN65605 WCA65605:WCJ65605 WLW65605:WMF65605 WVS65605:WWB65605 K131141:T131141 JG131141:JP131141 TC131141:TL131141 ACY131141:ADH131141 AMU131141:AND131141 AWQ131141:AWZ131141 BGM131141:BGV131141 BQI131141:BQR131141 CAE131141:CAN131141 CKA131141:CKJ131141 CTW131141:CUF131141 DDS131141:DEB131141 DNO131141:DNX131141 DXK131141:DXT131141 EHG131141:EHP131141 ERC131141:ERL131141 FAY131141:FBH131141 FKU131141:FLD131141 FUQ131141:FUZ131141 GEM131141:GEV131141 GOI131141:GOR131141 GYE131141:GYN131141 HIA131141:HIJ131141 HRW131141:HSF131141 IBS131141:ICB131141 ILO131141:ILX131141 IVK131141:IVT131141 JFG131141:JFP131141 JPC131141:JPL131141 JYY131141:JZH131141 KIU131141:KJD131141 KSQ131141:KSZ131141 LCM131141:LCV131141 LMI131141:LMR131141 LWE131141:LWN131141 MGA131141:MGJ131141 MPW131141:MQF131141 MZS131141:NAB131141 NJO131141:NJX131141 NTK131141:NTT131141 ODG131141:ODP131141 ONC131141:ONL131141 OWY131141:OXH131141 PGU131141:PHD131141 PQQ131141:PQZ131141 QAM131141:QAV131141 QKI131141:QKR131141 QUE131141:QUN131141 REA131141:REJ131141 RNW131141:ROF131141 RXS131141:RYB131141 SHO131141:SHX131141 SRK131141:SRT131141 TBG131141:TBP131141 TLC131141:TLL131141 TUY131141:TVH131141 UEU131141:UFD131141 UOQ131141:UOZ131141 UYM131141:UYV131141 VII131141:VIR131141 VSE131141:VSN131141 WCA131141:WCJ131141 WLW131141:WMF131141 WVS131141:WWB131141 K196677:T196677 JG196677:JP196677 TC196677:TL196677 ACY196677:ADH196677 AMU196677:AND196677 AWQ196677:AWZ196677 BGM196677:BGV196677 BQI196677:BQR196677 CAE196677:CAN196677 CKA196677:CKJ196677 CTW196677:CUF196677 DDS196677:DEB196677 DNO196677:DNX196677 DXK196677:DXT196677 EHG196677:EHP196677 ERC196677:ERL196677 FAY196677:FBH196677 FKU196677:FLD196677 FUQ196677:FUZ196677 GEM196677:GEV196677 GOI196677:GOR196677 GYE196677:GYN196677 HIA196677:HIJ196677 HRW196677:HSF196677 IBS196677:ICB196677 ILO196677:ILX196677 IVK196677:IVT196677 JFG196677:JFP196677 JPC196677:JPL196677 JYY196677:JZH196677 KIU196677:KJD196677 KSQ196677:KSZ196677 LCM196677:LCV196677 LMI196677:LMR196677 LWE196677:LWN196677 MGA196677:MGJ196677 MPW196677:MQF196677 MZS196677:NAB196677 NJO196677:NJX196677 NTK196677:NTT196677 ODG196677:ODP196677 ONC196677:ONL196677 OWY196677:OXH196677 PGU196677:PHD196677 PQQ196677:PQZ196677 QAM196677:QAV196677 QKI196677:QKR196677 QUE196677:QUN196677 REA196677:REJ196677 RNW196677:ROF196677 RXS196677:RYB196677 SHO196677:SHX196677 SRK196677:SRT196677 TBG196677:TBP196677 TLC196677:TLL196677 TUY196677:TVH196677 UEU196677:UFD196677 UOQ196677:UOZ196677 UYM196677:UYV196677 VII196677:VIR196677 VSE196677:VSN196677 WCA196677:WCJ196677 WLW196677:WMF196677 WVS196677:WWB196677 K262213:T262213 JG262213:JP262213 TC262213:TL262213 ACY262213:ADH262213 AMU262213:AND262213 AWQ262213:AWZ262213 BGM262213:BGV262213 BQI262213:BQR262213 CAE262213:CAN262213 CKA262213:CKJ262213 CTW262213:CUF262213 DDS262213:DEB262213 DNO262213:DNX262213 DXK262213:DXT262213 EHG262213:EHP262213 ERC262213:ERL262213 FAY262213:FBH262213 FKU262213:FLD262213 FUQ262213:FUZ262213 GEM262213:GEV262213 GOI262213:GOR262213 GYE262213:GYN262213 HIA262213:HIJ262213 HRW262213:HSF262213 IBS262213:ICB262213 ILO262213:ILX262213 IVK262213:IVT262213 JFG262213:JFP262213 JPC262213:JPL262213 JYY262213:JZH262213 KIU262213:KJD262213 KSQ262213:KSZ262213 LCM262213:LCV262213 LMI262213:LMR262213 LWE262213:LWN262213 MGA262213:MGJ262213 MPW262213:MQF262213 MZS262213:NAB262213 NJO262213:NJX262213 NTK262213:NTT262213 ODG262213:ODP262213 ONC262213:ONL262213 OWY262213:OXH262213 PGU262213:PHD262213 PQQ262213:PQZ262213 QAM262213:QAV262213 QKI262213:QKR262213 QUE262213:QUN262213 REA262213:REJ262213 RNW262213:ROF262213 RXS262213:RYB262213 SHO262213:SHX262213 SRK262213:SRT262213 TBG262213:TBP262213 TLC262213:TLL262213 TUY262213:TVH262213 UEU262213:UFD262213 UOQ262213:UOZ262213 UYM262213:UYV262213 VII262213:VIR262213 VSE262213:VSN262213 WCA262213:WCJ262213 WLW262213:WMF262213 WVS262213:WWB262213 K327749:T327749 JG327749:JP327749 TC327749:TL327749 ACY327749:ADH327749 AMU327749:AND327749 AWQ327749:AWZ327749 BGM327749:BGV327749 BQI327749:BQR327749 CAE327749:CAN327749 CKA327749:CKJ327749 CTW327749:CUF327749 DDS327749:DEB327749 DNO327749:DNX327749 DXK327749:DXT327749 EHG327749:EHP327749 ERC327749:ERL327749 FAY327749:FBH327749 FKU327749:FLD327749 FUQ327749:FUZ327749 GEM327749:GEV327749 GOI327749:GOR327749 GYE327749:GYN327749 HIA327749:HIJ327749 HRW327749:HSF327749 IBS327749:ICB327749 ILO327749:ILX327749 IVK327749:IVT327749 JFG327749:JFP327749 JPC327749:JPL327749 JYY327749:JZH327749 KIU327749:KJD327749 KSQ327749:KSZ327749 LCM327749:LCV327749 LMI327749:LMR327749 LWE327749:LWN327749 MGA327749:MGJ327749 MPW327749:MQF327749 MZS327749:NAB327749 NJO327749:NJX327749 NTK327749:NTT327749 ODG327749:ODP327749 ONC327749:ONL327749 OWY327749:OXH327749 PGU327749:PHD327749 PQQ327749:PQZ327749 QAM327749:QAV327749 QKI327749:QKR327749 QUE327749:QUN327749 REA327749:REJ327749 RNW327749:ROF327749 RXS327749:RYB327749 SHO327749:SHX327749 SRK327749:SRT327749 TBG327749:TBP327749 TLC327749:TLL327749 TUY327749:TVH327749 UEU327749:UFD327749 UOQ327749:UOZ327749 UYM327749:UYV327749 VII327749:VIR327749 VSE327749:VSN327749 WCA327749:WCJ327749 WLW327749:WMF327749 WVS327749:WWB327749 K393285:T393285 JG393285:JP393285 TC393285:TL393285 ACY393285:ADH393285 AMU393285:AND393285 AWQ393285:AWZ393285 BGM393285:BGV393285 BQI393285:BQR393285 CAE393285:CAN393285 CKA393285:CKJ393285 CTW393285:CUF393285 DDS393285:DEB393285 DNO393285:DNX393285 DXK393285:DXT393285 EHG393285:EHP393285 ERC393285:ERL393285 FAY393285:FBH393285 FKU393285:FLD393285 FUQ393285:FUZ393285 GEM393285:GEV393285 GOI393285:GOR393285 GYE393285:GYN393285 HIA393285:HIJ393285 HRW393285:HSF393285 IBS393285:ICB393285 ILO393285:ILX393285 IVK393285:IVT393285 JFG393285:JFP393285 JPC393285:JPL393285 JYY393285:JZH393285 KIU393285:KJD393285 KSQ393285:KSZ393285 LCM393285:LCV393285 LMI393285:LMR393285 LWE393285:LWN393285 MGA393285:MGJ393285 MPW393285:MQF393285 MZS393285:NAB393285 NJO393285:NJX393285 NTK393285:NTT393285 ODG393285:ODP393285 ONC393285:ONL393285 OWY393285:OXH393285 PGU393285:PHD393285 PQQ393285:PQZ393285 QAM393285:QAV393285 QKI393285:QKR393285 QUE393285:QUN393285 REA393285:REJ393285 RNW393285:ROF393285 RXS393285:RYB393285 SHO393285:SHX393285 SRK393285:SRT393285 TBG393285:TBP393285 TLC393285:TLL393285 TUY393285:TVH393285 UEU393285:UFD393285 UOQ393285:UOZ393285 UYM393285:UYV393285 VII393285:VIR393285 VSE393285:VSN393285 WCA393285:WCJ393285 WLW393285:WMF393285 WVS393285:WWB393285 K458821:T458821 JG458821:JP458821 TC458821:TL458821 ACY458821:ADH458821 AMU458821:AND458821 AWQ458821:AWZ458821 BGM458821:BGV458821 BQI458821:BQR458821 CAE458821:CAN458821 CKA458821:CKJ458821 CTW458821:CUF458821 DDS458821:DEB458821 DNO458821:DNX458821 DXK458821:DXT458821 EHG458821:EHP458821 ERC458821:ERL458821 FAY458821:FBH458821 FKU458821:FLD458821 FUQ458821:FUZ458821 GEM458821:GEV458821 GOI458821:GOR458821 GYE458821:GYN458821 HIA458821:HIJ458821 HRW458821:HSF458821 IBS458821:ICB458821 ILO458821:ILX458821 IVK458821:IVT458821 JFG458821:JFP458821 JPC458821:JPL458821 JYY458821:JZH458821 KIU458821:KJD458821 KSQ458821:KSZ458821 LCM458821:LCV458821 LMI458821:LMR458821 LWE458821:LWN458821 MGA458821:MGJ458821 MPW458821:MQF458821 MZS458821:NAB458821 NJO458821:NJX458821 NTK458821:NTT458821 ODG458821:ODP458821 ONC458821:ONL458821 OWY458821:OXH458821 PGU458821:PHD458821 PQQ458821:PQZ458821 QAM458821:QAV458821 QKI458821:QKR458821 QUE458821:QUN458821 REA458821:REJ458821 RNW458821:ROF458821 RXS458821:RYB458821 SHO458821:SHX458821 SRK458821:SRT458821 TBG458821:TBP458821 TLC458821:TLL458821 TUY458821:TVH458821 UEU458821:UFD458821 UOQ458821:UOZ458821 UYM458821:UYV458821 VII458821:VIR458821 VSE458821:VSN458821 WCA458821:WCJ458821 WLW458821:WMF458821 WVS458821:WWB458821 K524357:T524357 JG524357:JP524357 TC524357:TL524357 ACY524357:ADH524357 AMU524357:AND524357 AWQ524357:AWZ524357 BGM524357:BGV524357 BQI524357:BQR524357 CAE524357:CAN524357 CKA524357:CKJ524357 CTW524357:CUF524357 DDS524357:DEB524357 DNO524357:DNX524357 DXK524357:DXT524357 EHG524357:EHP524357 ERC524357:ERL524357 FAY524357:FBH524357 FKU524357:FLD524357 FUQ524357:FUZ524357 GEM524357:GEV524357 GOI524357:GOR524357 GYE524357:GYN524357 HIA524357:HIJ524357 HRW524357:HSF524357 IBS524357:ICB524357 ILO524357:ILX524357 IVK524357:IVT524357 JFG524357:JFP524357 JPC524357:JPL524357 JYY524357:JZH524357 KIU524357:KJD524357 KSQ524357:KSZ524357 LCM524357:LCV524357 LMI524357:LMR524357 LWE524357:LWN524357 MGA524357:MGJ524357 MPW524357:MQF524357 MZS524357:NAB524357 NJO524357:NJX524357 NTK524357:NTT524357 ODG524357:ODP524357 ONC524357:ONL524357 OWY524357:OXH524357 PGU524357:PHD524357 PQQ524357:PQZ524357 QAM524357:QAV524357 QKI524357:QKR524357 QUE524357:QUN524357 REA524357:REJ524357 RNW524357:ROF524357 RXS524357:RYB524357 SHO524357:SHX524357 SRK524357:SRT524357 TBG524357:TBP524357 TLC524357:TLL524357 TUY524357:TVH524357 UEU524357:UFD524357 UOQ524357:UOZ524357 UYM524357:UYV524357 VII524357:VIR524357 VSE524357:VSN524357 WCA524357:WCJ524357 WLW524357:WMF524357 WVS524357:WWB524357 K589893:T589893 JG589893:JP589893 TC589893:TL589893 ACY589893:ADH589893 AMU589893:AND589893 AWQ589893:AWZ589893 BGM589893:BGV589893 BQI589893:BQR589893 CAE589893:CAN589893 CKA589893:CKJ589893 CTW589893:CUF589893 DDS589893:DEB589893 DNO589893:DNX589893 DXK589893:DXT589893 EHG589893:EHP589893 ERC589893:ERL589893 FAY589893:FBH589893 FKU589893:FLD589893 FUQ589893:FUZ589893 GEM589893:GEV589893 GOI589893:GOR589893 GYE589893:GYN589893 HIA589893:HIJ589893 HRW589893:HSF589893 IBS589893:ICB589893 ILO589893:ILX589893 IVK589893:IVT589893 JFG589893:JFP589893 JPC589893:JPL589893 JYY589893:JZH589893 KIU589893:KJD589893 KSQ589893:KSZ589893 LCM589893:LCV589893 LMI589893:LMR589893 LWE589893:LWN589893 MGA589893:MGJ589893 MPW589893:MQF589893 MZS589893:NAB589893 NJO589893:NJX589893 NTK589893:NTT589893 ODG589893:ODP589893 ONC589893:ONL589893 OWY589893:OXH589893 PGU589893:PHD589893 PQQ589893:PQZ589893 QAM589893:QAV589893 QKI589893:QKR589893 QUE589893:QUN589893 REA589893:REJ589893 RNW589893:ROF589893 RXS589893:RYB589893 SHO589893:SHX589893 SRK589893:SRT589893 TBG589893:TBP589893 TLC589893:TLL589893 TUY589893:TVH589893 UEU589893:UFD589893 UOQ589893:UOZ589893 UYM589893:UYV589893 VII589893:VIR589893 VSE589893:VSN589893 WCA589893:WCJ589893 WLW589893:WMF589893 WVS589893:WWB589893 K655429:T655429 JG655429:JP655429 TC655429:TL655429 ACY655429:ADH655429 AMU655429:AND655429 AWQ655429:AWZ655429 BGM655429:BGV655429 BQI655429:BQR655429 CAE655429:CAN655429 CKA655429:CKJ655429 CTW655429:CUF655429 DDS655429:DEB655429 DNO655429:DNX655429 DXK655429:DXT655429 EHG655429:EHP655429 ERC655429:ERL655429 FAY655429:FBH655429 FKU655429:FLD655429 FUQ655429:FUZ655429 GEM655429:GEV655429 GOI655429:GOR655429 GYE655429:GYN655429 HIA655429:HIJ655429 HRW655429:HSF655429 IBS655429:ICB655429 ILO655429:ILX655429 IVK655429:IVT655429 JFG655429:JFP655429 JPC655429:JPL655429 JYY655429:JZH655429 KIU655429:KJD655429 KSQ655429:KSZ655429 LCM655429:LCV655429 LMI655429:LMR655429 LWE655429:LWN655429 MGA655429:MGJ655429 MPW655429:MQF655429 MZS655429:NAB655429 NJO655429:NJX655429 NTK655429:NTT655429 ODG655429:ODP655429 ONC655429:ONL655429 OWY655429:OXH655429 PGU655429:PHD655429 PQQ655429:PQZ655429 QAM655429:QAV655429 QKI655429:QKR655429 QUE655429:QUN655429 REA655429:REJ655429 RNW655429:ROF655429 RXS655429:RYB655429 SHO655429:SHX655429 SRK655429:SRT655429 TBG655429:TBP655429 TLC655429:TLL655429 TUY655429:TVH655429 UEU655429:UFD655429 UOQ655429:UOZ655429 UYM655429:UYV655429 VII655429:VIR655429 VSE655429:VSN655429 WCA655429:WCJ655429 WLW655429:WMF655429 WVS655429:WWB655429 K720965:T720965 JG720965:JP720965 TC720965:TL720965 ACY720965:ADH720965 AMU720965:AND720965 AWQ720965:AWZ720965 BGM720965:BGV720965 BQI720965:BQR720965 CAE720965:CAN720965 CKA720965:CKJ720965 CTW720965:CUF720965 DDS720965:DEB720965 DNO720965:DNX720965 DXK720965:DXT720965 EHG720965:EHP720965 ERC720965:ERL720965 FAY720965:FBH720965 FKU720965:FLD720965 FUQ720965:FUZ720965 GEM720965:GEV720965 GOI720965:GOR720965 GYE720965:GYN720965 HIA720965:HIJ720965 HRW720965:HSF720965 IBS720965:ICB720965 ILO720965:ILX720965 IVK720965:IVT720965 JFG720965:JFP720965 JPC720965:JPL720965 JYY720965:JZH720965 KIU720965:KJD720965 KSQ720965:KSZ720965 LCM720965:LCV720965 LMI720965:LMR720965 LWE720965:LWN720965 MGA720965:MGJ720965 MPW720965:MQF720965 MZS720965:NAB720965 NJO720965:NJX720965 NTK720965:NTT720965 ODG720965:ODP720965 ONC720965:ONL720965 OWY720965:OXH720965 PGU720965:PHD720965 PQQ720965:PQZ720965 QAM720965:QAV720965 QKI720965:QKR720965 QUE720965:QUN720965 REA720965:REJ720965 RNW720965:ROF720965 RXS720965:RYB720965 SHO720965:SHX720965 SRK720965:SRT720965 TBG720965:TBP720965 TLC720965:TLL720965 TUY720965:TVH720965 UEU720965:UFD720965 UOQ720965:UOZ720965 UYM720965:UYV720965 VII720965:VIR720965 VSE720965:VSN720965 WCA720965:WCJ720965 WLW720965:WMF720965 WVS720965:WWB720965 K786501:T786501 JG786501:JP786501 TC786501:TL786501 ACY786501:ADH786501 AMU786501:AND786501 AWQ786501:AWZ786501 BGM786501:BGV786501 BQI786501:BQR786501 CAE786501:CAN786501 CKA786501:CKJ786501 CTW786501:CUF786501 DDS786501:DEB786501 DNO786501:DNX786501 DXK786501:DXT786501 EHG786501:EHP786501 ERC786501:ERL786501 FAY786501:FBH786501 FKU786501:FLD786501 FUQ786501:FUZ786501 GEM786501:GEV786501 GOI786501:GOR786501 GYE786501:GYN786501 HIA786501:HIJ786501 HRW786501:HSF786501 IBS786501:ICB786501 ILO786501:ILX786501 IVK786501:IVT786501 JFG786501:JFP786501 JPC786501:JPL786501 JYY786501:JZH786501 KIU786501:KJD786501 KSQ786501:KSZ786501 LCM786501:LCV786501 LMI786501:LMR786501 LWE786501:LWN786501 MGA786501:MGJ786501 MPW786501:MQF786501 MZS786501:NAB786501 NJO786501:NJX786501 NTK786501:NTT786501 ODG786501:ODP786501 ONC786501:ONL786501 OWY786501:OXH786501 PGU786501:PHD786501 PQQ786501:PQZ786501 QAM786501:QAV786501 QKI786501:QKR786501 QUE786501:QUN786501 REA786501:REJ786501 RNW786501:ROF786501 RXS786501:RYB786501 SHO786501:SHX786501 SRK786501:SRT786501 TBG786501:TBP786501 TLC786501:TLL786501 TUY786501:TVH786501 UEU786501:UFD786501 UOQ786501:UOZ786501 UYM786501:UYV786501 VII786501:VIR786501 VSE786501:VSN786501 WCA786501:WCJ786501 WLW786501:WMF786501 WVS786501:WWB786501 K852037:T852037 JG852037:JP852037 TC852037:TL852037 ACY852037:ADH852037 AMU852037:AND852037 AWQ852037:AWZ852037 BGM852037:BGV852037 BQI852037:BQR852037 CAE852037:CAN852037 CKA852037:CKJ852037 CTW852037:CUF852037 DDS852037:DEB852037 DNO852037:DNX852037 DXK852037:DXT852037 EHG852037:EHP852037 ERC852037:ERL852037 FAY852037:FBH852037 FKU852037:FLD852037 FUQ852037:FUZ852037 GEM852037:GEV852037 GOI852037:GOR852037 GYE852037:GYN852037 HIA852037:HIJ852037 HRW852037:HSF852037 IBS852037:ICB852037 ILO852037:ILX852037 IVK852037:IVT852037 JFG852037:JFP852037 JPC852037:JPL852037 JYY852037:JZH852037 KIU852037:KJD852037 KSQ852037:KSZ852037 LCM852037:LCV852037 LMI852037:LMR852037 LWE852037:LWN852037 MGA852037:MGJ852037 MPW852037:MQF852037 MZS852037:NAB852037 NJO852037:NJX852037 NTK852037:NTT852037 ODG852037:ODP852037 ONC852037:ONL852037 OWY852037:OXH852037 PGU852037:PHD852037 PQQ852037:PQZ852037 QAM852037:QAV852037 QKI852037:QKR852037 QUE852037:QUN852037 REA852037:REJ852037 RNW852037:ROF852037 RXS852037:RYB852037 SHO852037:SHX852037 SRK852037:SRT852037 TBG852037:TBP852037 TLC852037:TLL852037 TUY852037:TVH852037 UEU852037:UFD852037 UOQ852037:UOZ852037 UYM852037:UYV852037 VII852037:VIR852037 VSE852037:VSN852037 WCA852037:WCJ852037 WLW852037:WMF852037 WVS852037:WWB852037 K917573:T917573 JG917573:JP917573 TC917573:TL917573 ACY917573:ADH917573 AMU917573:AND917573 AWQ917573:AWZ917573 BGM917573:BGV917573 BQI917573:BQR917573 CAE917573:CAN917573 CKA917573:CKJ917573 CTW917573:CUF917573 DDS917573:DEB917573 DNO917573:DNX917573 DXK917573:DXT917573 EHG917573:EHP917573 ERC917573:ERL917573 FAY917573:FBH917573 FKU917573:FLD917573 FUQ917573:FUZ917573 GEM917573:GEV917573 GOI917573:GOR917573 GYE917573:GYN917573 HIA917573:HIJ917573 HRW917573:HSF917573 IBS917573:ICB917573 ILO917573:ILX917573 IVK917573:IVT917573 JFG917573:JFP917573 JPC917573:JPL917573 JYY917573:JZH917573 KIU917573:KJD917573 KSQ917573:KSZ917573 LCM917573:LCV917573 LMI917573:LMR917573 LWE917573:LWN917573 MGA917573:MGJ917573 MPW917573:MQF917573 MZS917573:NAB917573 NJO917573:NJX917573 NTK917573:NTT917573 ODG917573:ODP917573 ONC917573:ONL917573 OWY917573:OXH917573 PGU917573:PHD917573 PQQ917573:PQZ917573 QAM917573:QAV917573 QKI917573:QKR917573 QUE917573:QUN917573 REA917573:REJ917573 RNW917573:ROF917573 RXS917573:RYB917573 SHO917573:SHX917573 SRK917573:SRT917573 TBG917573:TBP917573 TLC917573:TLL917573 TUY917573:TVH917573 UEU917573:UFD917573 UOQ917573:UOZ917573 UYM917573:UYV917573 VII917573:VIR917573 VSE917573:VSN917573 WCA917573:WCJ917573 WLW917573:WMF917573 WVS917573:WWB917573 K983109:T983109 JG983109:JP983109 TC983109:TL983109 ACY983109:ADH983109 AMU983109:AND983109 AWQ983109:AWZ983109 BGM983109:BGV983109 BQI983109:BQR983109 CAE983109:CAN983109 CKA983109:CKJ983109 CTW983109:CUF983109 DDS983109:DEB983109 DNO983109:DNX983109 DXK983109:DXT983109 EHG983109:EHP983109 ERC983109:ERL983109 FAY983109:FBH983109 FKU983109:FLD983109 FUQ983109:FUZ983109 GEM983109:GEV983109 GOI983109:GOR983109 GYE983109:GYN983109 HIA983109:HIJ983109 HRW983109:HSF983109 IBS983109:ICB983109 ILO983109:ILX983109 IVK983109:IVT983109 JFG983109:JFP983109 JPC983109:JPL983109 JYY983109:JZH983109 KIU983109:KJD983109 KSQ983109:KSZ983109 LCM983109:LCV983109 LMI983109:LMR983109 LWE983109:LWN983109 MGA983109:MGJ983109 MPW983109:MQF983109 MZS983109:NAB983109 NJO983109:NJX983109 NTK983109:NTT983109 ODG983109:ODP983109 ONC983109:ONL983109 OWY983109:OXH983109 PGU983109:PHD983109 PQQ983109:PQZ983109 QAM983109:QAV983109 QKI983109:QKR983109 QUE983109:QUN983109 REA983109:REJ983109 RNW983109:ROF983109 RXS983109:RYB983109 SHO983109:SHX983109 SRK983109:SRT983109 TBG983109:TBP983109 TLC983109:TLL983109 TUY983109:TVH983109 UEU983109:UFD983109 UOQ983109:UOZ983109 UYM983109:UYV983109 VII983109:VIR983109 VSE983109:VSN983109 WCA983109:WCJ983109 K68:T68" xr:uid="{00000000-0002-0000-0400-000003000000}">
      <formula1>$C$91:$C$100</formula1>
    </dataValidation>
    <dataValidation type="list" allowBlank="1" showInputMessage="1" showErrorMessage="1" sqref="WVS983110 JG71 TC71 ACY71 AMU71 AWQ71 BGM71 BQI71 CAE71 CKA71 CTW71 DDS71 DNO71 DXK71 EHG71 ERC71 FAY71 FKU71 FUQ71 GEM71 GOI71 GYE71 HIA71 HRW71 IBS71 ILO71 IVK71 JFG71 JPC71 JYY71 KIU71 KSQ71 LCM71 LMI71 LWE71 MGA71 MPW71 MZS71 NJO71 NTK71 ODG71 ONC71 OWY71 PGU71 PQQ71 QAM71 QKI71 QUE71 REA71 RNW71 RXS71 SHO71 SRK71 TBG71 TLC71 TUY71 UEU71 UOQ71 UYM71 VII71 VSE71 WCA71 WLW71 WVS71 K65606 JG65606 TC65606 ACY65606 AMU65606 AWQ65606 BGM65606 BQI65606 CAE65606 CKA65606 CTW65606 DDS65606 DNO65606 DXK65606 EHG65606 ERC65606 FAY65606 FKU65606 FUQ65606 GEM65606 GOI65606 GYE65606 HIA65606 HRW65606 IBS65606 ILO65606 IVK65606 JFG65606 JPC65606 JYY65606 KIU65606 KSQ65606 LCM65606 LMI65606 LWE65606 MGA65606 MPW65606 MZS65606 NJO65606 NTK65606 ODG65606 ONC65606 OWY65606 PGU65606 PQQ65606 QAM65606 QKI65606 QUE65606 REA65606 RNW65606 RXS65606 SHO65606 SRK65606 TBG65606 TLC65606 TUY65606 UEU65606 UOQ65606 UYM65606 VII65606 VSE65606 WCA65606 WLW65606 WVS65606 K131142 JG131142 TC131142 ACY131142 AMU131142 AWQ131142 BGM131142 BQI131142 CAE131142 CKA131142 CTW131142 DDS131142 DNO131142 DXK131142 EHG131142 ERC131142 FAY131142 FKU131142 FUQ131142 GEM131142 GOI131142 GYE131142 HIA131142 HRW131142 IBS131142 ILO131142 IVK131142 JFG131142 JPC131142 JYY131142 KIU131142 KSQ131142 LCM131142 LMI131142 LWE131142 MGA131142 MPW131142 MZS131142 NJO131142 NTK131142 ODG131142 ONC131142 OWY131142 PGU131142 PQQ131142 QAM131142 QKI131142 QUE131142 REA131142 RNW131142 RXS131142 SHO131142 SRK131142 TBG131142 TLC131142 TUY131142 UEU131142 UOQ131142 UYM131142 VII131142 VSE131142 WCA131142 WLW131142 WVS131142 K196678 JG196678 TC196678 ACY196678 AMU196678 AWQ196678 BGM196678 BQI196678 CAE196678 CKA196678 CTW196678 DDS196678 DNO196678 DXK196678 EHG196678 ERC196678 FAY196678 FKU196678 FUQ196678 GEM196678 GOI196678 GYE196678 HIA196678 HRW196678 IBS196678 ILO196678 IVK196678 JFG196678 JPC196678 JYY196678 KIU196678 KSQ196678 LCM196678 LMI196678 LWE196678 MGA196678 MPW196678 MZS196678 NJO196678 NTK196678 ODG196678 ONC196678 OWY196678 PGU196678 PQQ196678 QAM196678 QKI196678 QUE196678 REA196678 RNW196678 RXS196678 SHO196678 SRK196678 TBG196678 TLC196678 TUY196678 UEU196678 UOQ196678 UYM196678 VII196678 VSE196678 WCA196678 WLW196678 WVS196678 K262214 JG262214 TC262214 ACY262214 AMU262214 AWQ262214 BGM262214 BQI262214 CAE262214 CKA262214 CTW262214 DDS262214 DNO262214 DXK262214 EHG262214 ERC262214 FAY262214 FKU262214 FUQ262214 GEM262214 GOI262214 GYE262214 HIA262214 HRW262214 IBS262214 ILO262214 IVK262214 JFG262214 JPC262214 JYY262214 KIU262214 KSQ262214 LCM262214 LMI262214 LWE262214 MGA262214 MPW262214 MZS262214 NJO262214 NTK262214 ODG262214 ONC262214 OWY262214 PGU262214 PQQ262214 QAM262214 QKI262214 QUE262214 REA262214 RNW262214 RXS262214 SHO262214 SRK262214 TBG262214 TLC262214 TUY262214 UEU262214 UOQ262214 UYM262214 VII262214 VSE262214 WCA262214 WLW262214 WVS262214 K327750 JG327750 TC327750 ACY327750 AMU327750 AWQ327750 BGM327750 BQI327750 CAE327750 CKA327750 CTW327750 DDS327750 DNO327750 DXK327750 EHG327750 ERC327750 FAY327750 FKU327750 FUQ327750 GEM327750 GOI327750 GYE327750 HIA327750 HRW327750 IBS327750 ILO327750 IVK327750 JFG327750 JPC327750 JYY327750 KIU327750 KSQ327750 LCM327750 LMI327750 LWE327750 MGA327750 MPW327750 MZS327750 NJO327750 NTK327750 ODG327750 ONC327750 OWY327750 PGU327750 PQQ327750 QAM327750 QKI327750 QUE327750 REA327750 RNW327750 RXS327750 SHO327750 SRK327750 TBG327750 TLC327750 TUY327750 UEU327750 UOQ327750 UYM327750 VII327750 VSE327750 WCA327750 WLW327750 WVS327750 K393286 JG393286 TC393286 ACY393286 AMU393286 AWQ393286 BGM393286 BQI393286 CAE393286 CKA393286 CTW393286 DDS393286 DNO393286 DXK393286 EHG393286 ERC393286 FAY393286 FKU393286 FUQ393286 GEM393286 GOI393286 GYE393286 HIA393286 HRW393286 IBS393286 ILO393286 IVK393286 JFG393286 JPC393286 JYY393286 KIU393286 KSQ393286 LCM393286 LMI393286 LWE393286 MGA393286 MPW393286 MZS393286 NJO393286 NTK393286 ODG393286 ONC393286 OWY393286 PGU393286 PQQ393286 QAM393286 QKI393286 QUE393286 REA393286 RNW393286 RXS393286 SHO393286 SRK393286 TBG393286 TLC393286 TUY393286 UEU393286 UOQ393286 UYM393286 VII393286 VSE393286 WCA393286 WLW393286 WVS393286 K458822 JG458822 TC458822 ACY458822 AMU458822 AWQ458822 BGM458822 BQI458822 CAE458822 CKA458822 CTW458822 DDS458822 DNO458822 DXK458822 EHG458822 ERC458822 FAY458822 FKU458822 FUQ458822 GEM458822 GOI458822 GYE458822 HIA458822 HRW458822 IBS458822 ILO458822 IVK458822 JFG458822 JPC458822 JYY458822 KIU458822 KSQ458822 LCM458822 LMI458822 LWE458822 MGA458822 MPW458822 MZS458822 NJO458822 NTK458822 ODG458822 ONC458822 OWY458822 PGU458822 PQQ458822 QAM458822 QKI458822 QUE458822 REA458822 RNW458822 RXS458822 SHO458822 SRK458822 TBG458822 TLC458822 TUY458822 UEU458822 UOQ458822 UYM458822 VII458822 VSE458822 WCA458822 WLW458822 WVS458822 K524358 JG524358 TC524358 ACY524358 AMU524358 AWQ524358 BGM524358 BQI524358 CAE524358 CKA524358 CTW524358 DDS524358 DNO524358 DXK524358 EHG524358 ERC524358 FAY524358 FKU524358 FUQ524358 GEM524358 GOI524358 GYE524358 HIA524358 HRW524358 IBS524358 ILO524358 IVK524358 JFG524358 JPC524358 JYY524358 KIU524358 KSQ524358 LCM524358 LMI524358 LWE524358 MGA524358 MPW524358 MZS524358 NJO524358 NTK524358 ODG524358 ONC524358 OWY524358 PGU524358 PQQ524358 QAM524358 QKI524358 QUE524358 REA524358 RNW524358 RXS524358 SHO524358 SRK524358 TBG524358 TLC524358 TUY524358 UEU524358 UOQ524358 UYM524358 VII524358 VSE524358 WCA524358 WLW524358 WVS524358 K589894 JG589894 TC589894 ACY589894 AMU589894 AWQ589894 BGM589894 BQI589894 CAE589894 CKA589894 CTW589894 DDS589894 DNO589894 DXK589894 EHG589894 ERC589894 FAY589894 FKU589894 FUQ589894 GEM589894 GOI589894 GYE589894 HIA589894 HRW589894 IBS589894 ILO589894 IVK589894 JFG589894 JPC589894 JYY589894 KIU589894 KSQ589894 LCM589894 LMI589894 LWE589894 MGA589894 MPW589894 MZS589894 NJO589894 NTK589894 ODG589894 ONC589894 OWY589894 PGU589894 PQQ589894 QAM589894 QKI589894 QUE589894 REA589894 RNW589894 RXS589894 SHO589894 SRK589894 TBG589894 TLC589894 TUY589894 UEU589894 UOQ589894 UYM589894 VII589894 VSE589894 WCA589894 WLW589894 WVS589894 K655430 JG655430 TC655430 ACY655430 AMU655430 AWQ655430 BGM655430 BQI655430 CAE655430 CKA655430 CTW655430 DDS655430 DNO655430 DXK655430 EHG655430 ERC655430 FAY655430 FKU655430 FUQ655430 GEM655430 GOI655430 GYE655430 HIA655430 HRW655430 IBS655430 ILO655430 IVK655430 JFG655430 JPC655430 JYY655430 KIU655430 KSQ655430 LCM655430 LMI655430 LWE655430 MGA655430 MPW655430 MZS655430 NJO655430 NTK655430 ODG655430 ONC655430 OWY655430 PGU655430 PQQ655430 QAM655430 QKI655430 QUE655430 REA655430 RNW655430 RXS655430 SHO655430 SRK655430 TBG655430 TLC655430 TUY655430 UEU655430 UOQ655430 UYM655430 VII655430 VSE655430 WCA655430 WLW655430 WVS655430 K720966 JG720966 TC720966 ACY720966 AMU720966 AWQ720966 BGM720966 BQI720966 CAE720966 CKA720966 CTW720966 DDS720966 DNO720966 DXK720966 EHG720966 ERC720966 FAY720966 FKU720966 FUQ720966 GEM720966 GOI720966 GYE720966 HIA720966 HRW720966 IBS720966 ILO720966 IVK720966 JFG720966 JPC720966 JYY720966 KIU720966 KSQ720966 LCM720966 LMI720966 LWE720966 MGA720966 MPW720966 MZS720966 NJO720966 NTK720966 ODG720966 ONC720966 OWY720966 PGU720966 PQQ720966 QAM720966 QKI720966 QUE720966 REA720966 RNW720966 RXS720966 SHO720966 SRK720966 TBG720966 TLC720966 TUY720966 UEU720966 UOQ720966 UYM720966 VII720966 VSE720966 WCA720966 WLW720966 WVS720966 K786502 JG786502 TC786502 ACY786502 AMU786502 AWQ786502 BGM786502 BQI786502 CAE786502 CKA786502 CTW786502 DDS786502 DNO786502 DXK786502 EHG786502 ERC786502 FAY786502 FKU786502 FUQ786502 GEM786502 GOI786502 GYE786502 HIA786502 HRW786502 IBS786502 ILO786502 IVK786502 JFG786502 JPC786502 JYY786502 KIU786502 KSQ786502 LCM786502 LMI786502 LWE786502 MGA786502 MPW786502 MZS786502 NJO786502 NTK786502 ODG786502 ONC786502 OWY786502 PGU786502 PQQ786502 QAM786502 QKI786502 QUE786502 REA786502 RNW786502 RXS786502 SHO786502 SRK786502 TBG786502 TLC786502 TUY786502 UEU786502 UOQ786502 UYM786502 VII786502 VSE786502 WCA786502 WLW786502 WVS786502 K852038 JG852038 TC852038 ACY852038 AMU852038 AWQ852038 BGM852038 BQI852038 CAE852038 CKA852038 CTW852038 DDS852038 DNO852038 DXK852038 EHG852038 ERC852038 FAY852038 FKU852038 FUQ852038 GEM852038 GOI852038 GYE852038 HIA852038 HRW852038 IBS852038 ILO852038 IVK852038 JFG852038 JPC852038 JYY852038 KIU852038 KSQ852038 LCM852038 LMI852038 LWE852038 MGA852038 MPW852038 MZS852038 NJO852038 NTK852038 ODG852038 ONC852038 OWY852038 PGU852038 PQQ852038 QAM852038 QKI852038 QUE852038 REA852038 RNW852038 RXS852038 SHO852038 SRK852038 TBG852038 TLC852038 TUY852038 UEU852038 UOQ852038 UYM852038 VII852038 VSE852038 WCA852038 WLW852038 WVS852038 K917574 JG917574 TC917574 ACY917574 AMU917574 AWQ917574 BGM917574 BQI917574 CAE917574 CKA917574 CTW917574 DDS917574 DNO917574 DXK917574 EHG917574 ERC917574 FAY917574 FKU917574 FUQ917574 GEM917574 GOI917574 GYE917574 HIA917574 HRW917574 IBS917574 ILO917574 IVK917574 JFG917574 JPC917574 JYY917574 KIU917574 KSQ917574 LCM917574 LMI917574 LWE917574 MGA917574 MPW917574 MZS917574 NJO917574 NTK917574 ODG917574 ONC917574 OWY917574 PGU917574 PQQ917574 QAM917574 QKI917574 QUE917574 REA917574 RNW917574 RXS917574 SHO917574 SRK917574 TBG917574 TLC917574 TUY917574 UEU917574 UOQ917574 UYM917574 VII917574 VSE917574 WCA917574 WLW917574 WVS917574 K983110 JG983110 TC983110 ACY983110 AMU983110 AWQ983110 BGM983110 BQI983110 CAE983110 CKA983110 CTW983110 DDS983110 DNO983110 DXK983110 EHG983110 ERC983110 FAY983110 FKU983110 FUQ983110 GEM983110 GOI983110 GYE983110 HIA983110 HRW983110 IBS983110 ILO983110 IVK983110 JFG983110 JPC983110 JYY983110 KIU983110 KSQ983110 LCM983110 LMI983110 LWE983110 MGA983110 MPW983110 MZS983110 NJO983110 NTK983110 ODG983110 ONC983110 OWY983110 PGU983110 PQQ983110 QAM983110 QKI983110 QUE983110 REA983110 RNW983110 RXS983110 SHO983110 SRK983110 TBG983110 TLC983110 TUY983110 UEU983110 UOQ983110 UYM983110 VII983110 VSE983110 WCA983110 WLW983110 K71:O71" xr:uid="{00000000-0002-0000-0400-000004000000}">
      <formula1>$C$104:$C$108</formula1>
    </dataValidation>
    <dataValidation type="list" allowBlank="1" showInputMessage="1" showErrorMessage="1" sqref="WVS983108:WVW983108 JG67:JK67 TC67:TG67 ACY67:ADC67 AMU67:AMY67 AWQ67:AWU67 BGM67:BGQ67 BQI67:BQM67 CAE67:CAI67 CKA67:CKE67 CTW67:CUA67 DDS67:DDW67 DNO67:DNS67 DXK67:DXO67 EHG67:EHK67 ERC67:ERG67 FAY67:FBC67 FKU67:FKY67 FUQ67:FUU67 GEM67:GEQ67 GOI67:GOM67 GYE67:GYI67 HIA67:HIE67 HRW67:HSA67 IBS67:IBW67 ILO67:ILS67 IVK67:IVO67 JFG67:JFK67 JPC67:JPG67 JYY67:JZC67 KIU67:KIY67 KSQ67:KSU67 LCM67:LCQ67 LMI67:LMM67 LWE67:LWI67 MGA67:MGE67 MPW67:MQA67 MZS67:MZW67 NJO67:NJS67 NTK67:NTO67 ODG67:ODK67 ONC67:ONG67 OWY67:OXC67 PGU67:PGY67 PQQ67:PQU67 QAM67:QAQ67 QKI67:QKM67 QUE67:QUI67 REA67:REE67 RNW67:ROA67 RXS67:RXW67 SHO67:SHS67 SRK67:SRO67 TBG67:TBK67 TLC67:TLG67 TUY67:TVC67 UEU67:UEY67 UOQ67:UOU67 UYM67:UYQ67 VII67:VIM67 VSE67:VSI67 WCA67:WCE67 WLW67:WMA67 WVS67:WVW67 K65604:O65604 JG65604:JK65604 TC65604:TG65604 ACY65604:ADC65604 AMU65604:AMY65604 AWQ65604:AWU65604 BGM65604:BGQ65604 BQI65604:BQM65604 CAE65604:CAI65604 CKA65604:CKE65604 CTW65604:CUA65604 DDS65604:DDW65604 DNO65604:DNS65604 DXK65604:DXO65604 EHG65604:EHK65604 ERC65604:ERG65604 FAY65604:FBC65604 FKU65604:FKY65604 FUQ65604:FUU65604 GEM65604:GEQ65604 GOI65604:GOM65604 GYE65604:GYI65604 HIA65604:HIE65604 HRW65604:HSA65604 IBS65604:IBW65604 ILO65604:ILS65604 IVK65604:IVO65604 JFG65604:JFK65604 JPC65604:JPG65604 JYY65604:JZC65604 KIU65604:KIY65604 KSQ65604:KSU65604 LCM65604:LCQ65604 LMI65604:LMM65604 LWE65604:LWI65604 MGA65604:MGE65604 MPW65604:MQA65604 MZS65604:MZW65604 NJO65604:NJS65604 NTK65604:NTO65604 ODG65604:ODK65604 ONC65604:ONG65604 OWY65604:OXC65604 PGU65604:PGY65604 PQQ65604:PQU65604 QAM65604:QAQ65604 QKI65604:QKM65604 QUE65604:QUI65604 REA65604:REE65604 RNW65604:ROA65604 RXS65604:RXW65604 SHO65604:SHS65604 SRK65604:SRO65604 TBG65604:TBK65604 TLC65604:TLG65604 TUY65604:TVC65604 UEU65604:UEY65604 UOQ65604:UOU65604 UYM65604:UYQ65604 VII65604:VIM65604 VSE65604:VSI65604 WCA65604:WCE65604 WLW65604:WMA65604 WVS65604:WVW65604 K131140:O131140 JG131140:JK131140 TC131140:TG131140 ACY131140:ADC131140 AMU131140:AMY131140 AWQ131140:AWU131140 BGM131140:BGQ131140 BQI131140:BQM131140 CAE131140:CAI131140 CKA131140:CKE131140 CTW131140:CUA131140 DDS131140:DDW131140 DNO131140:DNS131140 DXK131140:DXO131140 EHG131140:EHK131140 ERC131140:ERG131140 FAY131140:FBC131140 FKU131140:FKY131140 FUQ131140:FUU131140 GEM131140:GEQ131140 GOI131140:GOM131140 GYE131140:GYI131140 HIA131140:HIE131140 HRW131140:HSA131140 IBS131140:IBW131140 ILO131140:ILS131140 IVK131140:IVO131140 JFG131140:JFK131140 JPC131140:JPG131140 JYY131140:JZC131140 KIU131140:KIY131140 KSQ131140:KSU131140 LCM131140:LCQ131140 LMI131140:LMM131140 LWE131140:LWI131140 MGA131140:MGE131140 MPW131140:MQA131140 MZS131140:MZW131140 NJO131140:NJS131140 NTK131140:NTO131140 ODG131140:ODK131140 ONC131140:ONG131140 OWY131140:OXC131140 PGU131140:PGY131140 PQQ131140:PQU131140 QAM131140:QAQ131140 QKI131140:QKM131140 QUE131140:QUI131140 REA131140:REE131140 RNW131140:ROA131140 RXS131140:RXW131140 SHO131140:SHS131140 SRK131140:SRO131140 TBG131140:TBK131140 TLC131140:TLG131140 TUY131140:TVC131140 UEU131140:UEY131140 UOQ131140:UOU131140 UYM131140:UYQ131140 VII131140:VIM131140 VSE131140:VSI131140 WCA131140:WCE131140 WLW131140:WMA131140 WVS131140:WVW131140 K196676:O196676 JG196676:JK196676 TC196676:TG196676 ACY196676:ADC196676 AMU196676:AMY196676 AWQ196676:AWU196676 BGM196676:BGQ196676 BQI196676:BQM196676 CAE196676:CAI196676 CKA196676:CKE196676 CTW196676:CUA196676 DDS196676:DDW196676 DNO196676:DNS196676 DXK196676:DXO196676 EHG196676:EHK196676 ERC196676:ERG196676 FAY196676:FBC196676 FKU196676:FKY196676 FUQ196676:FUU196676 GEM196676:GEQ196676 GOI196676:GOM196676 GYE196676:GYI196676 HIA196676:HIE196676 HRW196676:HSA196676 IBS196676:IBW196676 ILO196676:ILS196676 IVK196676:IVO196676 JFG196676:JFK196676 JPC196676:JPG196676 JYY196676:JZC196676 KIU196676:KIY196676 KSQ196676:KSU196676 LCM196676:LCQ196676 LMI196676:LMM196676 LWE196676:LWI196676 MGA196676:MGE196676 MPW196676:MQA196676 MZS196676:MZW196676 NJO196676:NJS196676 NTK196676:NTO196676 ODG196676:ODK196676 ONC196676:ONG196676 OWY196676:OXC196676 PGU196676:PGY196676 PQQ196676:PQU196676 QAM196676:QAQ196676 QKI196676:QKM196676 QUE196676:QUI196676 REA196676:REE196676 RNW196676:ROA196676 RXS196676:RXW196676 SHO196676:SHS196676 SRK196676:SRO196676 TBG196676:TBK196676 TLC196676:TLG196676 TUY196676:TVC196676 UEU196676:UEY196676 UOQ196676:UOU196676 UYM196676:UYQ196676 VII196676:VIM196676 VSE196676:VSI196676 WCA196676:WCE196676 WLW196676:WMA196676 WVS196676:WVW196676 K262212:O262212 JG262212:JK262212 TC262212:TG262212 ACY262212:ADC262212 AMU262212:AMY262212 AWQ262212:AWU262212 BGM262212:BGQ262212 BQI262212:BQM262212 CAE262212:CAI262212 CKA262212:CKE262212 CTW262212:CUA262212 DDS262212:DDW262212 DNO262212:DNS262212 DXK262212:DXO262212 EHG262212:EHK262212 ERC262212:ERG262212 FAY262212:FBC262212 FKU262212:FKY262212 FUQ262212:FUU262212 GEM262212:GEQ262212 GOI262212:GOM262212 GYE262212:GYI262212 HIA262212:HIE262212 HRW262212:HSA262212 IBS262212:IBW262212 ILO262212:ILS262212 IVK262212:IVO262212 JFG262212:JFK262212 JPC262212:JPG262212 JYY262212:JZC262212 KIU262212:KIY262212 KSQ262212:KSU262212 LCM262212:LCQ262212 LMI262212:LMM262212 LWE262212:LWI262212 MGA262212:MGE262212 MPW262212:MQA262212 MZS262212:MZW262212 NJO262212:NJS262212 NTK262212:NTO262212 ODG262212:ODK262212 ONC262212:ONG262212 OWY262212:OXC262212 PGU262212:PGY262212 PQQ262212:PQU262212 QAM262212:QAQ262212 QKI262212:QKM262212 QUE262212:QUI262212 REA262212:REE262212 RNW262212:ROA262212 RXS262212:RXW262212 SHO262212:SHS262212 SRK262212:SRO262212 TBG262212:TBK262212 TLC262212:TLG262212 TUY262212:TVC262212 UEU262212:UEY262212 UOQ262212:UOU262212 UYM262212:UYQ262212 VII262212:VIM262212 VSE262212:VSI262212 WCA262212:WCE262212 WLW262212:WMA262212 WVS262212:WVW262212 K327748:O327748 JG327748:JK327748 TC327748:TG327748 ACY327748:ADC327748 AMU327748:AMY327748 AWQ327748:AWU327748 BGM327748:BGQ327748 BQI327748:BQM327748 CAE327748:CAI327748 CKA327748:CKE327748 CTW327748:CUA327748 DDS327748:DDW327748 DNO327748:DNS327748 DXK327748:DXO327748 EHG327748:EHK327748 ERC327748:ERG327748 FAY327748:FBC327748 FKU327748:FKY327748 FUQ327748:FUU327748 GEM327748:GEQ327748 GOI327748:GOM327748 GYE327748:GYI327748 HIA327748:HIE327748 HRW327748:HSA327748 IBS327748:IBW327748 ILO327748:ILS327748 IVK327748:IVO327748 JFG327748:JFK327748 JPC327748:JPG327748 JYY327748:JZC327748 KIU327748:KIY327748 KSQ327748:KSU327748 LCM327748:LCQ327748 LMI327748:LMM327748 LWE327748:LWI327748 MGA327748:MGE327748 MPW327748:MQA327748 MZS327748:MZW327748 NJO327748:NJS327748 NTK327748:NTO327748 ODG327748:ODK327748 ONC327748:ONG327748 OWY327748:OXC327748 PGU327748:PGY327748 PQQ327748:PQU327748 QAM327748:QAQ327748 QKI327748:QKM327748 QUE327748:QUI327748 REA327748:REE327748 RNW327748:ROA327748 RXS327748:RXW327748 SHO327748:SHS327748 SRK327748:SRO327748 TBG327748:TBK327748 TLC327748:TLG327748 TUY327748:TVC327748 UEU327748:UEY327748 UOQ327748:UOU327748 UYM327748:UYQ327748 VII327748:VIM327748 VSE327748:VSI327748 WCA327748:WCE327748 WLW327748:WMA327748 WVS327748:WVW327748 K393284:O393284 JG393284:JK393284 TC393284:TG393284 ACY393284:ADC393284 AMU393284:AMY393284 AWQ393284:AWU393284 BGM393284:BGQ393284 BQI393284:BQM393284 CAE393284:CAI393284 CKA393284:CKE393284 CTW393284:CUA393284 DDS393284:DDW393284 DNO393284:DNS393284 DXK393284:DXO393284 EHG393284:EHK393284 ERC393284:ERG393284 FAY393284:FBC393284 FKU393284:FKY393284 FUQ393284:FUU393284 GEM393284:GEQ393284 GOI393284:GOM393284 GYE393284:GYI393284 HIA393284:HIE393284 HRW393284:HSA393284 IBS393284:IBW393284 ILO393284:ILS393284 IVK393284:IVO393284 JFG393284:JFK393284 JPC393284:JPG393284 JYY393284:JZC393284 KIU393284:KIY393284 KSQ393284:KSU393284 LCM393284:LCQ393284 LMI393284:LMM393284 LWE393284:LWI393284 MGA393284:MGE393284 MPW393284:MQA393284 MZS393284:MZW393284 NJO393284:NJS393284 NTK393284:NTO393284 ODG393284:ODK393284 ONC393284:ONG393284 OWY393284:OXC393284 PGU393284:PGY393284 PQQ393284:PQU393284 QAM393284:QAQ393284 QKI393284:QKM393284 QUE393284:QUI393284 REA393284:REE393284 RNW393284:ROA393284 RXS393284:RXW393284 SHO393284:SHS393284 SRK393284:SRO393284 TBG393284:TBK393284 TLC393284:TLG393284 TUY393284:TVC393284 UEU393284:UEY393284 UOQ393284:UOU393284 UYM393284:UYQ393284 VII393284:VIM393284 VSE393284:VSI393284 WCA393284:WCE393284 WLW393284:WMA393284 WVS393284:WVW393284 K458820:O458820 JG458820:JK458820 TC458820:TG458820 ACY458820:ADC458820 AMU458820:AMY458820 AWQ458820:AWU458820 BGM458820:BGQ458820 BQI458820:BQM458820 CAE458820:CAI458820 CKA458820:CKE458820 CTW458820:CUA458820 DDS458820:DDW458820 DNO458820:DNS458820 DXK458820:DXO458820 EHG458820:EHK458820 ERC458820:ERG458820 FAY458820:FBC458820 FKU458820:FKY458820 FUQ458820:FUU458820 GEM458820:GEQ458820 GOI458820:GOM458820 GYE458820:GYI458820 HIA458820:HIE458820 HRW458820:HSA458820 IBS458820:IBW458820 ILO458820:ILS458820 IVK458820:IVO458820 JFG458820:JFK458820 JPC458820:JPG458820 JYY458820:JZC458820 KIU458820:KIY458820 KSQ458820:KSU458820 LCM458820:LCQ458820 LMI458820:LMM458820 LWE458820:LWI458820 MGA458820:MGE458820 MPW458820:MQA458820 MZS458820:MZW458820 NJO458820:NJS458820 NTK458820:NTO458820 ODG458820:ODK458820 ONC458820:ONG458820 OWY458820:OXC458820 PGU458820:PGY458820 PQQ458820:PQU458820 QAM458820:QAQ458820 QKI458820:QKM458820 QUE458820:QUI458820 REA458820:REE458820 RNW458820:ROA458820 RXS458820:RXW458820 SHO458820:SHS458820 SRK458820:SRO458820 TBG458820:TBK458820 TLC458820:TLG458820 TUY458820:TVC458820 UEU458820:UEY458820 UOQ458820:UOU458820 UYM458820:UYQ458820 VII458820:VIM458820 VSE458820:VSI458820 WCA458820:WCE458820 WLW458820:WMA458820 WVS458820:WVW458820 K524356:O524356 JG524356:JK524356 TC524356:TG524356 ACY524356:ADC524356 AMU524356:AMY524356 AWQ524356:AWU524356 BGM524356:BGQ524356 BQI524356:BQM524356 CAE524356:CAI524356 CKA524356:CKE524356 CTW524356:CUA524356 DDS524356:DDW524356 DNO524356:DNS524356 DXK524356:DXO524356 EHG524356:EHK524356 ERC524356:ERG524356 FAY524356:FBC524356 FKU524356:FKY524356 FUQ524356:FUU524356 GEM524356:GEQ524356 GOI524356:GOM524356 GYE524356:GYI524356 HIA524356:HIE524356 HRW524356:HSA524356 IBS524356:IBW524356 ILO524356:ILS524356 IVK524356:IVO524356 JFG524356:JFK524356 JPC524356:JPG524356 JYY524356:JZC524356 KIU524356:KIY524356 KSQ524356:KSU524356 LCM524356:LCQ524356 LMI524356:LMM524356 LWE524356:LWI524356 MGA524356:MGE524356 MPW524356:MQA524356 MZS524356:MZW524356 NJO524356:NJS524356 NTK524356:NTO524356 ODG524356:ODK524356 ONC524356:ONG524356 OWY524356:OXC524356 PGU524356:PGY524356 PQQ524356:PQU524356 QAM524356:QAQ524356 QKI524356:QKM524356 QUE524356:QUI524356 REA524356:REE524356 RNW524356:ROA524356 RXS524356:RXW524356 SHO524356:SHS524356 SRK524356:SRO524356 TBG524356:TBK524356 TLC524356:TLG524356 TUY524356:TVC524356 UEU524356:UEY524356 UOQ524356:UOU524356 UYM524356:UYQ524356 VII524356:VIM524356 VSE524356:VSI524356 WCA524356:WCE524356 WLW524356:WMA524356 WVS524356:WVW524356 K589892:O589892 JG589892:JK589892 TC589892:TG589892 ACY589892:ADC589892 AMU589892:AMY589892 AWQ589892:AWU589892 BGM589892:BGQ589892 BQI589892:BQM589892 CAE589892:CAI589892 CKA589892:CKE589892 CTW589892:CUA589892 DDS589892:DDW589892 DNO589892:DNS589892 DXK589892:DXO589892 EHG589892:EHK589892 ERC589892:ERG589892 FAY589892:FBC589892 FKU589892:FKY589892 FUQ589892:FUU589892 GEM589892:GEQ589892 GOI589892:GOM589892 GYE589892:GYI589892 HIA589892:HIE589892 HRW589892:HSA589892 IBS589892:IBW589892 ILO589892:ILS589892 IVK589892:IVO589892 JFG589892:JFK589892 JPC589892:JPG589892 JYY589892:JZC589892 KIU589892:KIY589892 KSQ589892:KSU589892 LCM589892:LCQ589892 LMI589892:LMM589892 LWE589892:LWI589892 MGA589892:MGE589892 MPW589892:MQA589892 MZS589892:MZW589892 NJO589892:NJS589892 NTK589892:NTO589892 ODG589892:ODK589892 ONC589892:ONG589892 OWY589892:OXC589892 PGU589892:PGY589892 PQQ589892:PQU589892 QAM589892:QAQ589892 QKI589892:QKM589892 QUE589892:QUI589892 REA589892:REE589892 RNW589892:ROA589892 RXS589892:RXW589892 SHO589892:SHS589892 SRK589892:SRO589892 TBG589892:TBK589892 TLC589892:TLG589892 TUY589892:TVC589892 UEU589892:UEY589892 UOQ589892:UOU589892 UYM589892:UYQ589892 VII589892:VIM589892 VSE589892:VSI589892 WCA589892:WCE589892 WLW589892:WMA589892 WVS589892:WVW589892 K655428:O655428 JG655428:JK655428 TC655428:TG655428 ACY655428:ADC655428 AMU655428:AMY655428 AWQ655428:AWU655428 BGM655428:BGQ655428 BQI655428:BQM655428 CAE655428:CAI655428 CKA655428:CKE655428 CTW655428:CUA655428 DDS655428:DDW655428 DNO655428:DNS655428 DXK655428:DXO655428 EHG655428:EHK655428 ERC655428:ERG655428 FAY655428:FBC655428 FKU655428:FKY655428 FUQ655428:FUU655428 GEM655428:GEQ655428 GOI655428:GOM655428 GYE655428:GYI655428 HIA655428:HIE655428 HRW655428:HSA655428 IBS655428:IBW655428 ILO655428:ILS655428 IVK655428:IVO655428 JFG655428:JFK655428 JPC655428:JPG655428 JYY655428:JZC655428 KIU655428:KIY655428 KSQ655428:KSU655428 LCM655428:LCQ655428 LMI655428:LMM655428 LWE655428:LWI655428 MGA655428:MGE655428 MPW655428:MQA655428 MZS655428:MZW655428 NJO655428:NJS655428 NTK655428:NTO655428 ODG655428:ODK655428 ONC655428:ONG655428 OWY655428:OXC655428 PGU655428:PGY655428 PQQ655428:PQU655428 QAM655428:QAQ655428 QKI655428:QKM655428 QUE655428:QUI655428 REA655428:REE655428 RNW655428:ROA655428 RXS655428:RXW655428 SHO655428:SHS655428 SRK655428:SRO655428 TBG655428:TBK655428 TLC655428:TLG655428 TUY655428:TVC655428 UEU655428:UEY655428 UOQ655428:UOU655428 UYM655428:UYQ655428 VII655428:VIM655428 VSE655428:VSI655428 WCA655428:WCE655428 WLW655428:WMA655428 WVS655428:WVW655428 K720964:O720964 JG720964:JK720964 TC720964:TG720964 ACY720964:ADC720964 AMU720964:AMY720964 AWQ720964:AWU720964 BGM720964:BGQ720964 BQI720964:BQM720964 CAE720964:CAI720964 CKA720964:CKE720964 CTW720964:CUA720964 DDS720964:DDW720964 DNO720964:DNS720964 DXK720964:DXO720964 EHG720964:EHK720964 ERC720964:ERG720964 FAY720964:FBC720964 FKU720964:FKY720964 FUQ720964:FUU720964 GEM720964:GEQ720964 GOI720964:GOM720964 GYE720964:GYI720964 HIA720964:HIE720964 HRW720964:HSA720964 IBS720964:IBW720964 ILO720964:ILS720964 IVK720964:IVO720964 JFG720964:JFK720964 JPC720964:JPG720964 JYY720964:JZC720964 KIU720964:KIY720964 KSQ720964:KSU720964 LCM720964:LCQ720964 LMI720964:LMM720964 LWE720964:LWI720964 MGA720964:MGE720964 MPW720964:MQA720964 MZS720964:MZW720964 NJO720964:NJS720964 NTK720964:NTO720964 ODG720964:ODK720964 ONC720964:ONG720964 OWY720964:OXC720964 PGU720964:PGY720964 PQQ720964:PQU720964 QAM720964:QAQ720964 QKI720964:QKM720964 QUE720964:QUI720964 REA720964:REE720964 RNW720964:ROA720964 RXS720964:RXW720964 SHO720964:SHS720964 SRK720964:SRO720964 TBG720964:TBK720964 TLC720964:TLG720964 TUY720964:TVC720964 UEU720964:UEY720964 UOQ720964:UOU720964 UYM720964:UYQ720964 VII720964:VIM720964 VSE720964:VSI720964 WCA720964:WCE720964 WLW720964:WMA720964 WVS720964:WVW720964 K786500:O786500 JG786500:JK786500 TC786500:TG786500 ACY786500:ADC786500 AMU786500:AMY786500 AWQ786500:AWU786500 BGM786500:BGQ786500 BQI786500:BQM786500 CAE786500:CAI786500 CKA786500:CKE786500 CTW786500:CUA786500 DDS786500:DDW786500 DNO786500:DNS786500 DXK786500:DXO786500 EHG786500:EHK786500 ERC786500:ERG786500 FAY786500:FBC786500 FKU786500:FKY786500 FUQ786500:FUU786500 GEM786500:GEQ786500 GOI786500:GOM786500 GYE786500:GYI786500 HIA786500:HIE786500 HRW786500:HSA786500 IBS786500:IBW786500 ILO786500:ILS786500 IVK786500:IVO786500 JFG786500:JFK786500 JPC786500:JPG786500 JYY786500:JZC786500 KIU786500:KIY786500 KSQ786500:KSU786500 LCM786500:LCQ786500 LMI786500:LMM786500 LWE786500:LWI786500 MGA786500:MGE786500 MPW786500:MQA786500 MZS786500:MZW786500 NJO786500:NJS786500 NTK786500:NTO786500 ODG786500:ODK786500 ONC786500:ONG786500 OWY786500:OXC786500 PGU786500:PGY786500 PQQ786500:PQU786500 QAM786500:QAQ786500 QKI786500:QKM786500 QUE786500:QUI786500 REA786500:REE786500 RNW786500:ROA786500 RXS786500:RXW786500 SHO786500:SHS786500 SRK786500:SRO786500 TBG786500:TBK786500 TLC786500:TLG786500 TUY786500:TVC786500 UEU786500:UEY786500 UOQ786500:UOU786500 UYM786500:UYQ786500 VII786500:VIM786500 VSE786500:VSI786500 WCA786500:WCE786500 WLW786500:WMA786500 WVS786500:WVW786500 K852036:O852036 JG852036:JK852036 TC852036:TG852036 ACY852036:ADC852036 AMU852036:AMY852036 AWQ852036:AWU852036 BGM852036:BGQ852036 BQI852036:BQM852036 CAE852036:CAI852036 CKA852036:CKE852036 CTW852036:CUA852036 DDS852036:DDW852036 DNO852036:DNS852036 DXK852036:DXO852036 EHG852036:EHK852036 ERC852036:ERG852036 FAY852036:FBC852036 FKU852036:FKY852036 FUQ852036:FUU852036 GEM852036:GEQ852036 GOI852036:GOM852036 GYE852036:GYI852036 HIA852036:HIE852036 HRW852036:HSA852036 IBS852036:IBW852036 ILO852036:ILS852036 IVK852036:IVO852036 JFG852036:JFK852036 JPC852036:JPG852036 JYY852036:JZC852036 KIU852036:KIY852036 KSQ852036:KSU852036 LCM852036:LCQ852036 LMI852036:LMM852036 LWE852036:LWI852036 MGA852036:MGE852036 MPW852036:MQA852036 MZS852036:MZW852036 NJO852036:NJS852036 NTK852036:NTO852036 ODG852036:ODK852036 ONC852036:ONG852036 OWY852036:OXC852036 PGU852036:PGY852036 PQQ852036:PQU852036 QAM852036:QAQ852036 QKI852036:QKM852036 QUE852036:QUI852036 REA852036:REE852036 RNW852036:ROA852036 RXS852036:RXW852036 SHO852036:SHS852036 SRK852036:SRO852036 TBG852036:TBK852036 TLC852036:TLG852036 TUY852036:TVC852036 UEU852036:UEY852036 UOQ852036:UOU852036 UYM852036:UYQ852036 VII852036:VIM852036 VSE852036:VSI852036 WCA852036:WCE852036 WLW852036:WMA852036 WVS852036:WVW852036 K917572:O917572 JG917572:JK917572 TC917572:TG917572 ACY917572:ADC917572 AMU917572:AMY917572 AWQ917572:AWU917572 BGM917572:BGQ917572 BQI917572:BQM917572 CAE917572:CAI917572 CKA917572:CKE917572 CTW917572:CUA917572 DDS917572:DDW917572 DNO917572:DNS917572 DXK917572:DXO917572 EHG917572:EHK917572 ERC917572:ERG917572 FAY917572:FBC917572 FKU917572:FKY917572 FUQ917572:FUU917572 GEM917572:GEQ917572 GOI917572:GOM917572 GYE917572:GYI917572 HIA917572:HIE917572 HRW917572:HSA917572 IBS917572:IBW917572 ILO917572:ILS917572 IVK917572:IVO917572 JFG917572:JFK917572 JPC917572:JPG917572 JYY917572:JZC917572 KIU917572:KIY917572 KSQ917572:KSU917572 LCM917572:LCQ917572 LMI917572:LMM917572 LWE917572:LWI917572 MGA917572:MGE917572 MPW917572:MQA917572 MZS917572:MZW917572 NJO917572:NJS917572 NTK917572:NTO917572 ODG917572:ODK917572 ONC917572:ONG917572 OWY917572:OXC917572 PGU917572:PGY917572 PQQ917572:PQU917572 QAM917572:QAQ917572 QKI917572:QKM917572 QUE917572:QUI917572 REA917572:REE917572 RNW917572:ROA917572 RXS917572:RXW917572 SHO917572:SHS917572 SRK917572:SRO917572 TBG917572:TBK917572 TLC917572:TLG917572 TUY917572:TVC917572 UEU917572:UEY917572 UOQ917572:UOU917572 UYM917572:UYQ917572 VII917572:VIM917572 VSE917572:VSI917572 WCA917572:WCE917572 WLW917572:WMA917572 WVS917572:WVW917572 K983108:O983108 JG983108:JK983108 TC983108:TG983108 ACY983108:ADC983108 AMU983108:AMY983108 AWQ983108:AWU983108 BGM983108:BGQ983108 BQI983108:BQM983108 CAE983108:CAI983108 CKA983108:CKE983108 CTW983108:CUA983108 DDS983108:DDW983108 DNO983108:DNS983108 DXK983108:DXO983108 EHG983108:EHK983108 ERC983108:ERG983108 FAY983108:FBC983108 FKU983108:FKY983108 FUQ983108:FUU983108 GEM983108:GEQ983108 GOI983108:GOM983108 GYE983108:GYI983108 HIA983108:HIE983108 HRW983108:HSA983108 IBS983108:IBW983108 ILO983108:ILS983108 IVK983108:IVO983108 JFG983108:JFK983108 JPC983108:JPG983108 JYY983108:JZC983108 KIU983108:KIY983108 KSQ983108:KSU983108 LCM983108:LCQ983108 LMI983108:LMM983108 LWE983108:LWI983108 MGA983108:MGE983108 MPW983108:MQA983108 MZS983108:MZW983108 NJO983108:NJS983108 NTK983108:NTO983108 ODG983108:ODK983108 ONC983108:ONG983108 OWY983108:OXC983108 PGU983108:PGY983108 PQQ983108:PQU983108 QAM983108:QAQ983108 QKI983108:QKM983108 QUE983108:QUI983108 REA983108:REE983108 RNW983108:ROA983108 RXS983108:RXW983108 SHO983108:SHS983108 SRK983108:SRO983108 TBG983108:TBK983108 TLC983108:TLG983108 TUY983108:TVC983108 UEU983108:UEY983108 UOQ983108:UOU983108 UYM983108:UYQ983108 VII983108:VIM983108 VSE983108:VSI983108 WCA983108:WCE983108 WLW983108:WMA983108 K67:O67" xr:uid="{00000000-0002-0000-0400-000005000000}">
      <formula1>"Yes-Hispanic, No-Not Hispanic"</formula1>
    </dataValidation>
    <dataValidation type="list" allowBlank="1" showInputMessage="1" showErrorMessage="1" sqref="N65572:T65572 JJ65572:JP65572 TF65572:TL65572 ADB65572:ADH65572 AMX65572:AND65572 AWT65572:AWZ65572 BGP65572:BGV65572 BQL65572:BQR65572 CAH65572:CAN65572 CKD65572:CKJ65572 CTZ65572:CUF65572 DDV65572:DEB65572 DNR65572:DNX65572 DXN65572:DXT65572 EHJ65572:EHP65572 ERF65572:ERL65572 FBB65572:FBH65572 FKX65572:FLD65572 FUT65572:FUZ65572 GEP65572:GEV65572 GOL65572:GOR65572 GYH65572:GYN65572 HID65572:HIJ65572 HRZ65572:HSF65572 IBV65572:ICB65572 ILR65572:ILX65572 IVN65572:IVT65572 JFJ65572:JFP65572 JPF65572:JPL65572 JZB65572:JZH65572 KIX65572:KJD65572 KST65572:KSZ65572 LCP65572:LCV65572 LML65572:LMR65572 LWH65572:LWN65572 MGD65572:MGJ65572 MPZ65572:MQF65572 MZV65572:NAB65572 NJR65572:NJX65572 NTN65572:NTT65572 ODJ65572:ODP65572 ONF65572:ONL65572 OXB65572:OXH65572 PGX65572:PHD65572 PQT65572:PQZ65572 QAP65572:QAV65572 QKL65572:QKR65572 QUH65572:QUN65572 RED65572:REJ65572 RNZ65572:ROF65572 RXV65572:RYB65572 SHR65572:SHX65572 SRN65572:SRT65572 TBJ65572:TBP65572 TLF65572:TLL65572 TVB65572:TVH65572 UEX65572:UFD65572 UOT65572:UOZ65572 UYP65572:UYV65572 VIL65572:VIR65572 VSH65572:VSN65572 WCD65572:WCJ65572 WLZ65572:WMF65572 WVV65572:WWB65572 N131108:T131108 JJ131108:JP131108 TF131108:TL131108 ADB131108:ADH131108 AMX131108:AND131108 AWT131108:AWZ131108 BGP131108:BGV131108 BQL131108:BQR131108 CAH131108:CAN131108 CKD131108:CKJ131108 CTZ131108:CUF131108 DDV131108:DEB131108 DNR131108:DNX131108 DXN131108:DXT131108 EHJ131108:EHP131108 ERF131108:ERL131108 FBB131108:FBH131108 FKX131108:FLD131108 FUT131108:FUZ131108 GEP131108:GEV131108 GOL131108:GOR131108 GYH131108:GYN131108 HID131108:HIJ131108 HRZ131108:HSF131108 IBV131108:ICB131108 ILR131108:ILX131108 IVN131108:IVT131108 JFJ131108:JFP131108 JPF131108:JPL131108 JZB131108:JZH131108 KIX131108:KJD131108 KST131108:KSZ131108 LCP131108:LCV131108 LML131108:LMR131108 LWH131108:LWN131108 MGD131108:MGJ131108 MPZ131108:MQF131108 MZV131108:NAB131108 NJR131108:NJX131108 NTN131108:NTT131108 ODJ131108:ODP131108 ONF131108:ONL131108 OXB131108:OXH131108 PGX131108:PHD131108 PQT131108:PQZ131108 QAP131108:QAV131108 QKL131108:QKR131108 QUH131108:QUN131108 RED131108:REJ131108 RNZ131108:ROF131108 RXV131108:RYB131108 SHR131108:SHX131108 SRN131108:SRT131108 TBJ131108:TBP131108 TLF131108:TLL131108 TVB131108:TVH131108 UEX131108:UFD131108 UOT131108:UOZ131108 UYP131108:UYV131108 VIL131108:VIR131108 VSH131108:VSN131108 WCD131108:WCJ131108 WLZ131108:WMF131108 WVV131108:WWB131108 N196644:T196644 JJ196644:JP196644 TF196644:TL196644 ADB196644:ADH196644 AMX196644:AND196644 AWT196644:AWZ196644 BGP196644:BGV196644 BQL196644:BQR196644 CAH196644:CAN196644 CKD196644:CKJ196644 CTZ196644:CUF196644 DDV196644:DEB196644 DNR196644:DNX196644 DXN196644:DXT196644 EHJ196644:EHP196644 ERF196644:ERL196644 FBB196644:FBH196644 FKX196644:FLD196644 FUT196644:FUZ196644 GEP196644:GEV196644 GOL196644:GOR196644 GYH196644:GYN196644 HID196644:HIJ196644 HRZ196644:HSF196644 IBV196644:ICB196644 ILR196644:ILX196644 IVN196644:IVT196644 JFJ196644:JFP196644 JPF196644:JPL196644 JZB196644:JZH196644 KIX196644:KJD196644 KST196644:KSZ196644 LCP196644:LCV196644 LML196644:LMR196644 LWH196644:LWN196644 MGD196644:MGJ196644 MPZ196644:MQF196644 MZV196644:NAB196644 NJR196644:NJX196644 NTN196644:NTT196644 ODJ196644:ODP196644 ONF196644:ONL196644 OXB196644:OXH196644 PGX196644:PHD196644 PQT196644:PQZ196644 QAP196644:QAV196644 QKL196644:QKR196644 QUH196644:QUN196644 RED196644:REJ196644 RNZ196644:ROF196644 RXV196644:RYB196644 SHR196644:SHX196644 SRN196644:SRT196644 TBJ196644:TBP196644 TLF196644:TLL196644 TVB196644:TVH196644 UEX196644:UFD196644 UOT196644:UOZ196644 UYP196644:UYV196644 VIL196644:VIR196644 VSH196644:VSN196644 WCD196644:WCJ196644 WLZ196644:WMF196644 WVV196644:WWB196644 N262180:T262180 JJ262180:JP262180 TF262180:TL262180 ADB262180:ADH262180 AMX262180:AND262180 AWT262180:AWZ262180 BGP262180:BGV262180 BQL262180:BQR262180 CAH262180:CAN262180 CKD262180:CKJ262180 CTZ262180:CUF262180 DDV262180:DEB262180 DNR262180:DNX262180 DXN262180:DXT262180 EHJ262180:EHP262180 ERF262180:ERL262180 FBB262180:FBH262180 FKX262180:FLD262180 FUT262180:FUZ262180 GEP262180:GEV262180 GOL262180:GOR262180 GYH262180:GYN262180 HID262180:HIJ262180 HRZ262180:HSF262180 IBV262180:ICB262180 ILR262180:ILX262180 IVN262180:IVT262180 JFJ262180:JFP262180 JPF262180:JPL262180 JZB262180:JZH262180 KIX262180:KJD262180 KST262180:KSZ262180 LCP262180:LCV262180 LML262180:LMR262180 LWH262180:LWN262180 MGD262180:MGJ262180 MPZ262180:MQF262180 MZV262180:NAB262180 NJR262180:NJX262180 NTN262180:NTT262180 ODJ262180:ODP262180 ONF262180:ONL262180 OXB262180:OXH262180 PGX262180:PHD262180 PQT262180:PQZ262180 QAP262180:QAV262180 QKL262180:QKR262180 QUH262180:QUN262180 RED262180:REJ262180 RNZ262180:ROF262180 RXV262180:RYB262180 SHR262180:SHX262180 SRN262180:SRT262180 TBJ262180:TBP262180 TLF262180:TLL262180 TVB262180:TVH262180 UEX262180:UFD262180 UOT262180:UOZ262180 UYP262180:UYV262180 VIL262180:VIR262180 VSH262180:VSN262180 WCD262180:WCJ262180 WLZ262180:WMF262180 WVV262180:WWB262180 N327716:T327716 JJ327716:JP327716 TF327716:TL327716 ADB327716:ADH327716 AMX327716:AND327716 AWT327716:AWZ327716 BGP327716:BGV327716 BQL327716:BQR327716 CAH327716:CAN327716 CKD327716:CKJ327716 CTZ327716:CUF327716 DDV327716:DEB327716 DNR327716:DNX327716 DXN327716:DXT327716 EHJ327716:EHP327716 ERF327716:ERL327716 FBB327716:FBH327716 FKX327716:FLD327716 FUT327716:FUZ327716 GEP327716:GEV327716 GOL327716:GOR327716 GYH327716:GYN327716 HID327716:HIJ327716 HRZ327716:HSF327716 IBV327716:ICB327716 ILR327716:ILX327716 IVN327716:IVT327716 JFJ327716:JFP327716 JPF327716:JPL327716 JZB327716:JZH327716 KIX327716:KJD327716 KST327716:KSZ327716 LCP327716:LCV327716 LML327716:LMR327716 LWH327716:LWN327716 MGD327716:MGJ327716 MPZ327716:MQF327716 MZV327716:NAB327716 NJR327716:NJX327716 NTN327716:NTT327716 ODJ327716:ODP327716 ONF327716:ONL327716 OXB327716:OXH327716 PGX327716:PHD327716 PQT327716:PQZ327716 QAP327716:QAV327716 QKL327716:QKR327716 QUH327716:QUN327716 RED327716:REJ327716 RNZ327716:ROF327716 RXV327716:RYB327716 SHR327716:SHX327716 SRN327716:SRT327716 TBJ327716:TBP327716 TLF327716:TLL327716 TVB327716:TVH327716 UEX327716:UFD327716 UOT327716:UOZ327716 UYP327716:UYV327716 VIL327716:VIR327716 VSH327716:VSN327716 WCD327716:WCJ327716 WLZ327716:WMF327716 WVV327716:WWB327716 N393252:T393252 JJ393252:JP393252 TF393252:TL393252 ADB393252:ADH393252 AMX393252:AND393252 AWT393252:AWZ393252 BGP393252:BGV393252 BQL393252:BQR393252 CAH393252:CAN393252 CKD393252:CKJ393252 CTZ393252:CUF393252 DDV393252:DEB393252 DNR393252:DNX393252 DXN393252:DXT393252 EHJ393252:EHP393252 ERF393252:ERL393252 FBB393252:FBH393252 FKX393252:FLD393252 FUT393252:FUZ393252 GEP393252:GEV393252 GOL393252:GOR393252 GYH393252:GYN393252 HID393252:HIJ393252 HRZ393252:HSF393252 IBV393252:ICB393252 ILR393252:ILX393252 IVN393252:IVT393252 JFJ393252:JFP393252 JPF393252:JPL393252 JZB393252:JZH393252 KIX393252:KJD393252 KST393252:KSZ393252 LCP393252:LCV393252 LML393252:LMR393252 LWH393252:LWN393252 MGD393252:MGJ393252 MPZ393252:MQF393252 MZV393252:NAB393252 NJR393252:NJX393252 NTN393252:NTT393252 ODJ393252:ODP393252 ONF393252:ONL393252 OXB393252:OXH393252 PGX393252:PHD393252 PQT393252:PQZ393252 QAP393252:QAV393252 QKL393252:QKR393252 QUH393252:QUN393252 RED393252:REJ393252 RNZ393252:ROF393252 RXV393252:RYB393252 SHR393252:SHX393252 SRN393252:SRT393252 TBJ393252:TBP393252 TLF393252:TLL393252 TVB393252:TVH393252 UEX393252:UFD393252 UOT393252:UOZ393252 UYP393252:UYV393252 VIL393252:VIR393252 VSH393252:VSN393252 WCD393252:WCJ393252 WLZ393252:WMF393252 WVV393252:WWB393252 N458788:T458788 JJ458788:JP458788 TF458788:TL458788 ADB458788:ADH458788 AMX458788:AND458788 AWT458788:AWZ458788 BGP458788:BGV458788 BQL458788:BQR458788 CAH458788:CAN458788 CKD458788:CKJ458788 CTZ458788:CUF458788 DDV458788:DEB458788 DNR458788:DNX458788 DXN458788:DXT458788 EHJ458788:EHP458788 ERF458788:ERL458788 FBB458788:FBH458788 FKX458788:FLD458788 FUT458788:FUZ458788 GEP458788:GEV458788 GOL458788:GOR458788 GYH458788:GYN458788 HID458788:HIJ458788 HRZ458788:HSF458788 IBV458788:ICB458788 ILR458788:ILX458788 IVN458788:IVT458788 JFJ458788:JFP458788 JPF458788:JPL458788 JZB458788:JZH458788 KIX458788:KJD458788 KST458788:KSZ458788 LCP458788:LCV458788 LML458788:LMR458788 LWH458788:LWN458788 MGD458788:MGJ458788 MPZ458788:MQF458788 MZV458788:NAB458788 NJR458788:NJX458788 NTN458788:NTT458788 ODJ458788:ODP458788 ONF458788:ONL458788 OXB458788:OXH458788 PGX458788:PHD458788 PQT458788:PQZ458788 QAP458788:QAV458788 QKL458788:QKR458788 QUH458788:QUN458788 RED458788:REJ458788 RNZ458788:ROF458788 RXV458788:RYB458788 SHR458788:SHX458788 SRN458788:SRT458788 TBJ458788:TBP458788 TLF458788:TLL458788 TVB458788:TVH458788 UEX458788:UFD458788 UOT458788:UOZ458788 UYP458788:UYV458788 VIL458788:VIR458788 VSH458788:VSN458788 WCD458788:WCJ458788 WLZ458788:WMF458788 WVV458788:WWB458788 N524324:T524324 JJ524324:JP524324 TF524324:TL524324 ADB524324:ADH524324 AMX524324:AND524324 AWT524324:AWZ524324 BGP524324:BGV524324 BQL524324:BQR524324 CAH524324:CAN524324 CKD524324:CKJ524324 CTZ524324:CUF524324 DDV524324:DEB524324 DNR524324:DNX524324 DXN524324:DXT524324 EHJ524324:EHP524324 ERF524324:ERL524324 FBB524324:FBH524324 FKX524324:FLD524324 FUT524324:FUZ524324 GEP524324:GEV524324 GOL524324:GOR524324 GYH524324:GYN524324 HID524324:HIJ524324 HRZ524324:HSF524324 IBV524324:ICB524324 ILR524324:ILX524324 IVN524324:IVT524324 JFJ524324:JFP524324 JPF524324:JPL524324 JZB524324:JZH524324 KIX524324:KJD524324 KST524324:KSZ524324 LCP524324:LCV524324 LML524324:LMR524324 LWH524324:LWN524324 MGD524324:MGJ524324 MPZ524324:MQF524324 MZV524324:NAB524324 NJR524324:NJX524324 NTN524324:NTT524324 ODJ524324:ODP524324 ONF524324:ONL524324 OXB524324:OXH524324 PGX524324:PHD524324 PQT524324:PQZ524324 QAP524324:QAV524324 QKL524324:QKR524324 QUH524324:QUN524324 RED524324:REJ524324 RNZ524324:ROF524324 RXV524324:RYB524324 SHR524324:SHX524324 SRN524324:SRT524324 TBJ524324:TBP524324 TLF524324:TLL524324 TVB524324:TVH524324 UEX524324:UFD524324 UOT524324:UOZ524324 UYP524324:UYV524324 VIL524324:VIR524324 VSH524324:VSN524324 WCD524324:WCJ524324 WLZ524324:WMF524324 WVV524324:WWB524324 N589860:T589860 JJ589860:JP589860 TF589860:TL589860 ADB589860:ADH589860 AMX589860:AND589860 AWT589860:AWZ589860 BGP589860:BGV589860 BQL589860:BQR589860 CAH589860:CAN589860 CKD589860:CKJ589860 CTZ589860:CUF589860 DDV589860:DEB589860 DNR589860:DNX589860 DXN589860:DXT589860 EHJ589860:EHP589860 ERF589860:ERL589860 FBB589860:FBH589860 FKX589860:FLD589860 FUT589860:FUZ589860 GEP589860:GEV589860 GOL589860:GOR589860 GYH589860:GYN589860 HID589860:HIJ589860 HRZ589860:HSF589860 IBV589860:ICB589860 ILR589860:ILX589860 IVN589860:IVT589860 JFJ589860:JFP589860 JPF589860:JPL589860 JZB589860:JZH589860 KIX589860:KJD589860 KST589860:KSZ589860 LCP589860:LCV589860 LML589860:LMR589860 LWH589860:LWN589860 MGD589860:MGJ589860 MPZ589860:MQF589860 MZV589860:NAB589860 NJR589860:NJX589860 NTN589860:NTT589860 ODJ589860:ODP589860 ONF589860:ONL589860 OXB589860:OXH589860 PGX589860:PHD589860 PQT589860:PQZ589860 QAP589860:QAV589860 QKL589860:QKR589860 QUH589860:QUN589860 RED589860:REJ589860 RNZ589860:ROF589860 RXV589860:RYB589860 SHR589860:SHX589860 SRN589860:SRT589860 TBJ589860:TBP589860 TLF589860:TLL589860 TVB589860:TVH589860 UEX589860:UFD589860 UOT589860:UOZ589860 UYP589860:UYV589860 VIL589860:VIR589860 VSH589860:VSN589860 WCD589860:WCJ589860 WLZ589860:WMF589860 WVV589860:WWB589860 N655396:T655396 JJ655396:JP655396 TF655396:TL655396 ADB655396:ADH655396 AMX655396:AND655396 AWT655396:AWZ655396 BGP655396:BGV655396 BQL655396:BQR655396 CAH655396:CAN655396 CKD655396:CKJ655396 CTZ655396:CUF655396 DDV655396:DEB655396 DNR655396:DNX655396 DXN655396:DXT655396 EHJ655396:EHP655396 ERF655396:ERL655396 FBB655396:FBH655396 FKX655396:FLD655396 FUT655396:FUZ655396 GEP655396:GEV655396 GOL655396:GOR655396 GYH655396:GYN655396 HID655396:HIJ655396 HRZ655396:HSF655396 IBV655396:ICB655396 ILR655396:ILX655396 IVN655396:IVT655396 JFJ655396:JFP655396 JPF655396:JPL655396 JZB655396:JZH655396 KIX655396:KJD655396 KST655396:KSZ655396 LCP655396:LCV655396 LML655396:LMR655396 LWH655396:LWN655396 MGD655396:MGJ655396 MPZ655396:MQF655396 MZV655396:NAB655396 NJR655396:NJX655396 NTN655396:NTT655396 ODJ655396:ODP655396 ONF655396:ONL655396 OXB655396:OXH655396 PGX655396:PHD655396 PQT655396:PQZ655396 QAP655396:QAV655396 QKL655396:QKR655396 QUH655396:QUN655396 RED655396:REJ655396 RNZ655396:ROF655396 RXV655396:RYB655396 SHR655396:SHX655396 SRN655396:SRT655396 TBJ655396:TBP655396 TLF655396:TLL655396 TVB655396:TVH655396 UEX655396:UFD655396 UOT655396:UOZ655396 UYP655396:UYV655396 VIL655396:VIR655396 VSH655396:VSN655396 WCD655396:WCJ655396 WLZ655396:WMF655396 WVV655396:WWB655396 N720932:T720932 JJ720932:JP720932 TF720932:TL720932 ADB720932:ADH720932 AMX720932:AND720932 AWT720932:AWZ720932 BGP720932:BGV720932 BQL720932:BQR720932 CAH720932:CAN720932 CKD720932:CKJ720932 CTZ720932:CUF720932 DDV720932:DEB720932 DNR720932:DNX720932 DXN720932:DXT720932 EHJ720932:EHP720932 ERF720932:ERL720932 FBB720932:FBH720932 FKX720932:FLD720932 FUT720932:FUZ720932 GEP720932:GEV720932 GOL720932:GOR720932 GYH720932:GYN720932 HID720932:HIJ720932 HRZ720932:HSF720932 IBV720932:ICB720932 ILR720932:ILX720932 IVN720932:IVT720932 JFJ720932:JFP720932 JPF720932:JPL720932 JZB720932:JZH720932 KIX720932:KJD720932 KST720932:KSZ720932 LCP720932:LCV720932 LML720932:LMR720932 LWH720932:LWN720932 MGD720932:MGJ720932 MPZ720932:MQF720932 MZV720932:NAB720932 NJR720932:NJX720932 NTN720932:NTT720932 ODJ720932:ODP720932 ONF720932:ONL720932 OXB720932:OXH720932 PGX720932:PHD720932 PQT720932:PQZ720932 QAP720932:QAV720932 QKL720932:QKR720932 QUH720932:QUN720932 RED720932:REJ720932 RNZ720932:ROF720932 RXV720932:RYB720932 SHR720932:SHX720932 SRN720932:SRT720932 TBJ720932:TBP720932 TLF720932:TLL720932 TVB720932:TVH720932 UEX720932:UFD720932 UOT720932:UOZ720932 UYP720932:UYV720932 VIL720932:VIR720932 VSH720932:VSN720932 WCD720932:WCJ720932 WLZ720932:WMF720932 WVV720932:WWB720932 N786468:T786468 JJ786468:JP786468 TF786468:TL786468 ADB786468:ADH786468 AMX786468:AND786468 AWT786468:AWZ786468 BGP786468:BGV786468 BQL786468:BQR786468 CAH786468:CAN786468 CKD786468:CKJ786468 CTZ786468:CUF786468 DDV786468:DEB786468 DNR786468:DNX786468 DXN786468:DXT786468 EHJ786468:EHP786468 ERF786468:ERL786468 FBB786468:FBH786468 FKX786468:FLD786468 FUT786468:FUZ786468 GEP786468:GEV786468 GOL786468:GOR786468 GYH786468:GYN786468 HID786468:HIJ786468 HRZ786468:HSF786468 IBV786468:ICB786468 ILR786468:ILX786468 IVN786468:IVT786468 JFJ786468:JFP786468 JPF786468:JPL786468 JZB786468:JZH786468 KIX786468:KJD786468 KST786468:KSZ786468 LCP786468:LCV786468 LML786468:LMR786468 LWH786468:LWN786468 MGD786468:MGJ786468 MPZ786468:MQF786468 MZV786468:NAB786468 NJR786468:NJX786468 NTN786468:NTT786468 ODJ786468:ODP786468 ONF786468:ONL786468 OXB786468:OXH786468 PGX786468:PHD786468 PQT786468:PQZ786468 QAP786468:QAV786468 QKL786468:QKR786468 QUH786468:QUN786468 RED786468:REJ786468 RNZ786468:ROF786468 RXV786468:RYB786468 SHR786468:SHX786468 SRN786468:SRT786468 TBJ786468:TBP786468 TLF786468:TLL786468 TVB786468:TVH786468 UEX786468:UFD786468 UOT786468:UOZ786468 UYP786468:UYV786468 VIL786468:VIR786468 VSH786468:VSN786468 WCD786468:WCJ786468 WLZ786468:WMF786468 WVV786468:WWB786468 N852004:T852004 JJ852004:JP852004 TF852004:TL852004 ADB852004:ADH852004 AMX852004:AND852004 AWT852004:AWZ852004 BGP852004:BGV852004 BQL852004:BQR852004 CAH852004:CAN852004 CKD852004:CKJ852004 CTZ852004:CUF852004 DDV852004:DEB852004 DNR852004:DNX852004 DXN852004:DXT852004 EHJ852004:EHP852004 ERF852004:ERL852004 FBB852004:FBH852004 FKX852004:FLD852004 FUT852004:FUZ852004 GEP852004:GEV852004 GOL852004:GOR852004 GYH852004:GYN852004 HID852004:HIJ852004 HRZ852004:HSF852004 IBV852004:ICB852004 ILR852004:ILX852004 IVN852004:IVT852004 JFJ852004:JFP852004 JPF852004:JPL852004 JZB852004:JZH852004 KIX852004:KJD852004 KST852004:KSZ852004 LCP852004:LCV852004 LML852004:LMR852004 LWH852004:LWN852004 MGD852004:MGJ852004 MPZ852004:MQF852004 MZV852004:NAB852004 NJR852004:NJX852004 NTN852004:NTT852004 ODJ852004:ODP852004 ONF852004:ONL852004 OXB852004:OXH852004 PGX852004:PHD852004 PQT852004:PQZ852004 QAP852004:QAV852004 QKL852004:QKR852004 QUH852004:QUN852004 RED852004:REJ852004 RNZ852004:ROF852004 RXV852004:RYB852004 SHR852004:SHX852004 SRN852004:SRT852004 TBJ852004:TBP852004 TLF852004:TLL852004 TVB852004:TVH852004 UEX852004:UFD852004 UOT852004:UOZ852004 UYP852004:UYV852004 VIL852004:VIR852004 VSH852004:VSN852004 WCD852004:WCJ852004 WLZ852004:WMF852004 WVV852004:WWB852004 N917540:T917540 JJ917540:JP917540 TF917540:TL917540 ADB917540:ADH917540 AMX917540:AND917540 AWT917540:AWZ917540 BGP917540:BGV917540 BQL917540:BQR917540 CAH917540:CAN917540 CKD917540:CKJ917540 CTZ917540:CUF917540 DDV917540:DEB917540 DNR917540:DNX917540 DXN917540:DXT917540 EHJ917540:EHP917540 ERF917540:ERL917540 FBB917540:FBH917540 FKX917540:FLD917540 FUT917540:FUZ917540 GEP917540:GEV917540 GOL917540:GOR917540 GYH917540:GYN917540 HID917540:HIJ917540 HRZ917540:HSF917540 IBV917540:ICB917540 ILR917540:ILX917540 IVN917540:IVT917540 JFJ917540:JFP917540 JPF917540:JPL917540 JZB917540:JZH917540 KIX917540:KJD917540 KST917540:KSZ917540 LCP917540:LCV917540 LML917540:LMR917540 LWH917540:LWN917540 MGD917540:MGJ917540 MPZ917540:MQF917540 MZV917540:NAB917540 NJR917540:NJX917540 NTN917540:NTT917540 ODJ917540:ODP917540 ONF917540:ONL917540 OXB917540:OXH917540 PGX917540:PHD917540 PQT917540:PQZ917540 QAP917540:QAV917540 QKL917540:QKR917540 QUH917540:QUN917540 RED917540:REJ917540 RNZ917540:ROF917540 RXV917540:RYB917540 SHR917540:SHX917540 SRN917540:SRT917540 TBJ917540:TBP917540 TLF917540:TLL917540 TVB917540:TVH917540 UEX917540:UFD917540 UOT917540:UOZ917540 UYP917540:UYV917540 VIL917540:VIR917540 VSH917540:VSN917540 WCD917540:WCJ917540 WLZ917540:WMF917540 WVV917540:WWB917540 N983076:T983076 JJ983076:JP983076 TF983076:TL983076 ADB983076:ADH983076 AMX983076:AND983076 AWT983076:AWZ983076 BGP983076:BGV983076 BQL983076:BQR983076 CAH983076:CAN983076 CKD983076:CKJ983076 CTZ983076:CUF983076 DDV983076:DEB983076 DNR983076:DNX983076 DXN983076:DXT983076 EHJ983076:EHP983076 ERF983076:ERL983076 FBB983076:FBH983076 FKX983076:FLD983076 FUT983076:FUZ983076 GEP983076:GEV983076 GOL983076:GOR983076 GYH983076:GYN983076 HID983076:HIJ983076 HRZ983076:HSF983076 IBV983076:ICB983076 ILR983076:ILX983076 IVN983076:IVT983076 JFJ983076:JFP983076 JPF983076:JPL983076 JZB983076:JZH983076 KIX983076:KJD983076 KST983076:KSZ983076 LCP983076:LCV983076 LML983076:LMR983076 LWH983076:LWN983076 MGD983076:MGJ983076 MPZ983076:MQF983076 MZV983076:NAB983076 NJR983076:NJX983076 NTN983076:NTT983076 ODJ983076:ODP983076 ONF983076:ONL983076 OXB983076:OXH983076 PGX983076:PHD983076 PQT983076:PQZ983076 QAP983076:QAV983076 QKL983076:QKR983076 QUH983076:QUN983076 RED983076:REJ983076 RNZ983076:ROF983076 RXV983076:RYB983076 SHR983076:SHX983076 SRN983076:SRT983076 TBJ983076:TBP983076 TLF983076:TLL983076 TVB983076:TVH983076 UEX983076:UFD983076 UOT983076:UOZ983076 UYP983076:UYV983076 VIL983076:VIR983076 VSH983076:VSN983076 WCD983076:WCJ983076 WLZ983076:WMF983076 WVV983076:WWB983076" xr:uid="{00000000-0002-0000-0400-000006000000}">
      <formula1>"Land Only, Land &amp; Building(s)"</formula1>
    </dataValidation>
    <dataValidation type="list" allowBlank="1" showInputMessage="1" showErrorMessage="1" sqref="JQ16:JR17 U65478:V65479 JQ65478:JR65479 TM65478:TN65479 ADI65478:ADJ65479 ANE65478:ANF65479 AXA65478:AXB65479 BGW65478:BGX65479 BQS65478:BQT65479 CAO65478:CAP65479 CKK65478:CKL65479 CUG65478:CUH65479 DEC65478:DED65479 DNY65478:DNZ65479 DXU65478:DXV65479 EHQ65478:EHR65479 ERM65478:ERN65479 FBI65478:FBJ65479 FLE65478:FLF65479 FVA65478:FVB65479 GEW65478:GEX65479 GOS65478:GOT65479 GYO65478:GYP65479 HIK65478:HIL65479 HSG65478:HSH65479 ICC65478:ICD65479 ILY65478:ILZ65479 IVU65478:IVV65479 JFQ65478:JFR65479 JPM65478:JPN65479 JZI65478:JZJ65479 KJE65478:KJF65479 KTA65478:KTB65479 LCW65478:LCX65479 LMS65478:LMT65479 LWO65478:LWP65479 MGK65478:MGL65479 MQG65478:MQH65479 NAC65478:NAD65479 NJY65478:NJZ65479 NTU65478:NTV65479 ODQ65478:ODR65479 ONM65478:ONN65479 OXI65478:OXJ65479 PHE65478:PHF65479 PRA65478:PRB65479 QAW65478:QAX65479 QKS65478:QKT65479 QUO65478:QUP65479 REK65478:REL65479 ROG65478:ROH65479 RYC65478:RYD65479 SHY65478:SHZ65479 SRU65478:SRV65479 TBQ65478:TBR65479 TLM65478:TLN65479 TVI65478:TVJ65479 UFE65478:UFF65479 UPA65478:UPB65479 UYW65478:UYX65479 VIS65478:VIT65479 VSO65478:VSP65479 WCK65478:WCL65479 WMG65478:WMH65479 WWC65478:WWD65479 U131014:V131015 JQ131014:JR131015 TM131014:TN131015 ADI131014:ADJ131015 ANE131014:ANF131015 AXA131014:AXB131015 BGW131014:BGX131015 BQS131014:BQT131015 CAO131014:CAP131015 CKK131014:CKL131015 CUG131014:CUH131015 DEC131014:DED131015 DNY131014:DNZ131015 DXU131014:DXV131015 EHQ131014:EHR131015 ERM131014:ERN131015 FBI131014:FBJ131015 FLE131014:FLF131015 FVA131014:FVB131015 GEW131014:GEX131015 GOS131014:GOT131015 GYO131014:GYP131015 HIK131014:HIL131015 HSG131014:HSH131015 ICC131014:ICD131015 ILY131014:ILZ131015 IVU131014:IVV131015 JFQ131014:JFR131015 JPM131014:JPN131015 JZI131014:JZJ131015 KJE131014:KJF131015 KTA131014:KTB131015 LCW131014:LCX131015 LMS131014:LMT131015 LWO131014:LWP131015 MGK131014:MGL131015 MQG131014:MQH131015 NAC131014:NAD131015 NJY131014:NJZ131015 NTU131014:NTV131015 ODQ131014:ODR131015 ONM131014:ONN131015 OXI131014:OXJ131015 PHE131014:PHF131015 PRA131014:PRB131015 QAW131014:QAX131015 QKS131014:QKT131015 QUO131014:QUP131015 REK131014:REL131015 ROG131014:ROH131015 RYC131014:RYD131015 SHY131014:SHZ131015 SRU131014:SRV131015 TBQ131014:TBR131015 TLM131014:TLN131015 TVI131014:TVJ131015 UFE131014:UFF131015 UPA131014:UPB131015 UYW131014:UYX131015 VIS131014:VIT131015 VSO131014:VSP131015 WCK131014:WCL131015 WMG131014:WMH131015 WWC131014:WWD131015 U196550:V196551 JQ196550:JR196551 TM196550:TN196551 ADI196550:ADJ196551 ANE196550:ANF196551 AXA196550:AXB196551 BGW196550:BGX196551 BQS196550:BQT196551 CAO196550:CAP196551 CKK196550:CKL196551 CUG196550:CUH196551 DEC196550:DED196551 DNY196550:DNZ196551 DXU196550:DXV196551 EHQ196550:EHR196551 ERM196550:ERN196551 FBI196550:FBJ196551 FLE196550:FLF196551 FVA196550:FVB196551 GEW196550:GEX196551 GOS196550:GOT196551 GYO196550:GYP196551 HIK196550:HIL196551 HSG196550:HSH196551 ICC196550:ICD196551 ILY196550:ILZ196551 IVU196550:IVV196551 JFQ196550:JFR196551 JPM196550:JPN196551 JZI196550:JZJ196551 KJE196550:KJF196551 KTA196550:KTB196551 LCW196550:LCX196551 LMS196550:LMT196551 LWO196550:LWP196551 MGK196550:MGL196551 MQG196550:MQH196551 NAC196550:NAD196551 NJY196550:NJZ196551 NTU196550:NTV196551 ODQ196550:ODR196551 ONM196550:ONN196551 OXI196550:OXJ196551 PHE196550:PHF196551 PRA196550:PRB196551 QAW196550:QAX196551 QKS196550:QKT196551 QUO196550:QUP196551 REK196550:REL196551 ROG196550:ROH196551 RYC196550:RYD196551 SHY196550:SHZ196551 SRU196550:SRV196551 TBQ196550:TBR196551 TLM196550:TLN196551 TVI196550:TVJ196551 UFE196550:UFF196551 UPA196550:UPB196551 UYW196550:UYX196551 VIS196550:VIT196551 VSO196550:VSP196551 WCK196550:WCL196551 WMG196550:WMH196551 WWC196550:WWD196551 U262086:V262087 JQ262086:JR262087 TM262086:TN262087 ADI262086:ADJ262087 ANE262086:ANF262087 AXA262086:AXB262087 BGW262086:BGX262087 BQS262086:BQT262087 CAO262086:CAP262087 CKK262086:CKL262087 CUG262086:CUH262087 DEC262086:DED262087 DNY262086:DNZ262087 DXU262086:DXV262087 EHQ262086:EHR262087 ERM262086:ERN262087 FBI262086:FBJ262087 FLE262086:FLF262087 FVA262086:FVB262087 GEW262086:GEX262087 GOS262086:GOT262087 GYO262086:GYP262087 HIK262086:HIL262087 HSG262086:HSH262087 ICC262086:ICD262087 ILY262086:ILZ262087 IVU262086:IVV262087 JFQ262086:JFR262087 JPM262086:JPN262087 JZI262086:JZJ262087 KJE262086:KJF262087 KTA262086:KTB262087 LCW262086:LCX262087 LMS262086:LMT262087 LWO262086:LWP262087 MGK262086:MGL262087 MQG262086:MQH262087 NAC262086:NAD262087 NJY262086:NJZ262087 NTU262086:NTV262087 ODQ262086:ODR262087 ONM262086:ONN262087 OXI262086:OXJ262087 PHE262086:PHF262087 PRA262086:PRB262087 QAW262086:QAX262087 QKS262086:QKT262087 QUO262086:QUP262087 REK262086:REL262087 ROG262086:ROH262087 RYC262086:RYD262087 SHY262086:SHZ262087 SRU262086:SRV262087 TBQ262086:TBR262087 TLM262086:TLN262087 TVI262086:TVJ262087 UFE262086:UFF262087 UPA262086:UPB262087 UYW262086:UYX262087 VIS262086:VIT262087 VSO262086:VSP262087 WCK262086:WCL262087 WMG262086:WMH262087 WWC262086:WWD262087 U327622:V327623 JQ327622:JR327623 TM327622:TN327623 ADI327622:ADJ327623 ANE327622:ANF327623 AXA327622:AXB327623 BGW327622:BGX327623 BQS327622:BQT327623 CAO327622:CAP327623 CKK327622:CKL327623 CUG327622:CUH327623 DEC327622:DED327623 DNY327622:DNZ327623 DXU327622:DXV327623 EHQ327622:EHR327623 ERM327622:ERN327623 FBI327622:FBJ327623 FLE327622:FLF327623 FVA327622:FVB327623 GEW327622:GEX327623 GOS327622:GOT327623 GYO327622:GYP327623 HIK327622:HIL327623 HSG327622:HSH327623 ICC327622:ICD327623 ILY327622:ILZ327623 IVU327622:IVV327623 JFQ327622:JFR327623 JPM327622:JPN327623 JZI327622:JZJ327623 KJE327622:KJF327623 KTA327622:KTB327623 LCW327622:LCX327623 LMS327622:LMT327623 LWO327622:LWP327623 MGK327622:MGL327623 MQG327622:MQH327623 NAC327622:NAD327623 NJY327622:NJZ327623 NTU327622:NTV327623 ODQ327622:ODR327623 ONM327622:ONN327623 OXI327622:OXJ327623 PHE327622:PHF327623 PRA327622:PRB327623 QAW327622:QAX327623 QKS327622:QKT327623 QUO327622:QUP327623 REK327622:REL327623 ROG327622:ROH327623 RYC327622:RYD327623 SHY327622:SHZ327623 SRU327622:SRV327623 TBQ327622:TBR327623 TLM327622:TLN327623 TVI327622:TVJ327623 UFE327622:UFF327623 UPA327622:UPB327623 UYW327622:UYX327623 VIS327622:VIT327623 VSO327622:VSP327623 WCK327622:WCL327623 WMG327622:WMH327623 WWC327622:WWD327623 U393158:V393159 JQ393158:JR393159 TM393158:TN393159 ADI393158:ADJ393159 ANE393158:ANF393159 AXA393158:AXB393159 BGW393158:BGX393159 BQS393158:BQT393159 CAO393158:CAP393159 CKK393158:CKL393159 CUG393158:CUH393159 DEC393158:DED393159 DNY393158:DNZ393159 DXU393158:DXV393159 EHQ393158:EHR393159 ERM393158:ERN393159 FBI393158:FBJ393159 FLE393158:FLF393159 FVA393158:FVB393159 GEW393158:GEX393159 GOS393158:GOT393159 GYO393158:GYP393159 HIK393158:HIL393159 HSG393158:HSH393159 ICC393158:ICD393159 ILY393158:ILZ393159 IVU393158:IVV393159 JFQ393158:JFR393159 JPM393158:JPN393159 JZI393158:JZJ393159 KJE393158:KJF393159 KTA393158:KTB393159 LCW393158:LCX393159 LMS393158:LMT393159 LWO393158:LWP393159 MGK393158:MGL393159 MQG393158:MQH393159 NAC393158:NAD393159 NJY393158:NJZ393159 NTU393158:NTV393159 ODQ393158:ODR393159 ONM393158:ONN393159 OXI393158:OXJ393159 PHE393158:PHF393159 PRA393158:PRB393159 QAW393158:QAX393159 QKS393158:QKT393159 QUO393158:QUP393159 REK393158:REL393159 ROG393158:ROH393159 RYC393158:RYD393159 SHY393158:SHZ393159 SRU393158:SRV393159 TBQ393158:TBR393159 TLM393158:TLN393159 TVI393158:TVJ393159 UFE393158:UFF393159 UPA393158:UPB393159 UYW393158:UYX393159 VIS393158:VIT393159 VSO393158:VSP393159 WCK393158:WCL393159 WMG393158:WMH393159 WWC393158:WWD393159 U458694:V458695 JQ458694:JR458695 TM458694:TN458695 ADI458694:ADJ458695 ANE458694:ANF458695 AXA458694:AXB458695 BGW458694:BGX458695 BQS458694:BQT458695 CAO458694:CAP458695 CKK458694:CKL458695 CUG458694:CUH458695 DEC458694:DED458695 DNY458694:DNZ458695 DXU458694:DXV458695 EHQ458694:EHR458695 ERM458694:ERN458695 FBI458694:FBJ458695 FLE458694:FLF458695 FVA458694:FVB458695 GEW458694:GEX458695 GOS458694:GOT458695 GYO458694:GYP458695 HIK458694:HIL458695 HSG458694:HSH458695 ICC458694:ICD458695 ILY458694:ILZ458695 IVU458694:IVV458695 JFQ458694:JFR458695 JPM458694:JPN458695 JZI458694:JZJ458695 KJE458694:KJF458695 KTA458694:KTB458695 LCW458694:LCX458695 LMS458694:LMT458695 LWO458694:LWP458695 MGK458694:MGL458695 MQG458694:MQH458695 NAC458694:NAD458695 NJY458694:NJZ458695 NTU458694:NTV458695 ODQ458694:ODR458695 ONM458694:ONN458695 OXI458694:OXJ458695 PHE458694:PHF458695 PRA458694:PRB458695 QAW458694:QAX458695 QKS458694:QKT458695 QUO458694:QUP458695 REK458694:REL458695 ROG458694:ROH458695 RYC458694:RYD458695 SHY458694:SHZ458695 SRU458694:SRV458695 TBQ458694:TBR458695 TLM458694:TLN458695 TVI458694:TVJ458695 UFE458694:UFF458695 UPA458694:UPB458695 UYW458694:UYX458695 VIS458694:VIT458695 VSO458694:VSP458695 WCK458694:WCL458695 WMG458694:WMH458695 WWC458694:WWD458695 U524230:V524231 JQ524230:JR524231 TM524230:TN524231 ADI524230:ADJ524231 ANE524230:ANF524231 AXA524230:AXB524231 BGW524230:BGX524231 BQS524230:BQT524231 CAO524230:CAP524231 CKK524230:CKL524231 CUG524230:CUH524231 DEC524230:DED524231 DNY524230:DNZ524231 DXU524230:DXV524231 EHQ524230:EHR524231 ERM524230:ERN524231 FBI524230:FBJ524231 FLE524230:FLF524231 FVA524230:FVB524231 GEW524230:GEX524231 GOS524230:GOT524231 GYO524230:GYP524231 HIK524230:HIL524231 HSG524230:HSH524231 ICC524230:ICD524231 ILY524230:ILZ524231 IVU524230:IVV524231 JFQ524230:JFR524231 JPM524230:JPN524231 JZI524230:JZJ524231 KJE524230:KJF524231 KTA524230:KTB524231 LCW524230:LCX524231 LMS524230:LMT524231 LWO524230:LWP524231 MGK524230:MGL524231 MQG524230:MQH524231 NAC524230:NAD524231 NJY524230:NJZ524231 NTU524230:NTV524231 ODQ524230:ODR524231 ONM524230:ONN524231 OXI524230:OXJ524231 PHE524230:PHF524231 PRA524230:PRB524231 QAW524230:QAX524231 QKS524230:QKT524231 QUO524230:QUP524231 REK524230:REL524231 ROG524230:ROH524231 RYC524230:RYD524231 SHY524230:SHZ524231 SRU524230:SRV524231 TBQ524230:TBR524231 TLM524230:TLN524231 TVI524230:TVJ524231 UFE524230:UFF524231 UPA524230:UPB524231 UYW524230:UYX524231 VIS524230:VIT524231 VSO524230:VSP524231 WCK524230:WCL524231 WMG524230:WMH524231 WWC524230:WWD524231 U589766:V589767 JQ589766:JR589767 TM589766:TN589767 ADI589766:ADJ589767 ANE589766:ANF589767 AXA589766:AXB589767 BGW589766:BGX589767 BQS589766:BQT589767 CAO589766:CAP589767 CKK589766:CKL589767 CUG589766:CUH589767 DEC589766:DED589767 DNY589766:DNZ589767 DXU589766:DXV589767 EHQ589766:EHR589767 ERM589766:ERN589767 FBI589766:FBJ589767 FLE589766:FLF589767 FVA589766:FVB589767 GEW589766:GEX589767 GOS589766:GOT589767 GYO589766:GYP589767 HIK589766:HIL589767 HSG589766:HSH589767 ICC589766:ICD589767 ILY589766:ILZ589767 IVU589766:IVV589767 JFQ589766:JFR589767 JPM589766:JPN589767 JZI589766:JZJ589767 KJE589766:KJF589767 KTA589766:KTB589767 LCW589766:LCX589767 LMS589766:LMT589767 LWO589766:LWP589767 MGK589766:MGL589767 MQG589766:MQH589767 NAC589766:NAD589767 NJY589766:NJZ589767 NTU589766:NTV589767 ODQ589766:ODR589767 ONM589766:ONN589767 OXI589766:OXJ589767 PHE589766:PHF589767 PRA589766:PRB589767 QAW589766:QAX589767 QKS589766:QKT589767 QUO589766:QUP589767 REK589766:REL589767 ROG589766:ROH589767 RYC589766:RYD589767 SHY589766:SHZ589767 SRU589766:SRV589767 TBQ589766:TBR589767 TLM589766:TLN589767 TVI589766:TVJ589767 UFE589766:UFF589767 UPA589766:UPB589767 UYW589766:UYX589767 VIS589766:VIT589767 VSO589766:VSP589767 WCK589766:WCL589767 WMG589766:WMH589767 WWC589766:WWD589767 U655302:V655303 JQ655302:JR655303 TM655302:TN655303 ADI655302:ADJ655303 ANE655302:ANF655303 AXA655302:AXB655303 BGW655302:BGX655303 BQS655302:BQT655303 CAO655302:CAP655303 CKK655302:CKL655303 CUG655302:CUH655303 DEC655302:DED655303 DNY655302:DNZ655303 DXU655302:DXV655303 EHQ655302:EHR655303 ERM655302:ERN655303 FBI655302:FBJ655303 FLE655302:FLF655303 FVA655302:FVB655303 GEW655302:GEX655303 GOS655302:GOT655303 GYO655302:GYP655303 HIK655302:HIL655303 HSG655302:HSH655303 ICC655302:ICD655303 ILY655302:ILZ655303 IVU655302:IVV655303 JFQ655302:JFR655303 JPM655302:JPN655303 JZI655302:JZJ655303 KJE655302:KJF655303 KTA655302:KTB655303 LCW655302:LCX655303 LMS655302:LMT655303 LWO655302:LWP655303 MGK655302:MGL655303 MQG655302:MQH655303 NAC655302:NAD655303 NJY655302:NJZ655303 NTU655302:NTV655303 ODQ655302:ODR655303 ONM655302:ONN655303 OXI655302:OXJ655303 PHE655302:PHF655303 PRA655302:PRB655303 QAW655302:QAX655303 QKS655302:QKT655303 QUO655302:QUP655303 REK655302:REL655303 ROG655302:ROH655303 RYC655302:RYD655303 SHY655302:SHZ655303 SRU655302:SRV655303 TBQ655302:TBR655303 TLM655302:TLN655303 TVI655302:TVJ655303 UFE655302:UFF655303 UPA655302:UPB655303 UYW655302:UYX655303 VIS655302:VIT655303 VSO655302:VSP655303 WCK655302:WCL655303 WMG655302:WMH655303 WWC655302:WWD655303 U720838:V720839 JQ720838:JR720839 TM720838:TN720839 ADI720838:ADJ720839 ANE720838:ANF720839 AXA720838:AXB720839 BGW720838:BGX720839 BQS720838:BQT720839 CAO720838:CAP720839 CKK720838:CKL720839 CUG720838:CUH720839 DEC720838:DED720839 DNY720838:DNZ720839 DXU720838:DXV720839 EHQ720838:EHR720839 ERM720838:ERN720839 FBI720838:FBJ720839 FLE720838:FLF720839 FVA720838:FVB720839 GEW720838:GEX720839 GOS720838:GOT720839 GYO720838:GYP720839 HIK720838:HIL720839 HSG720838:HSH720839 ICC720838:ICD720839 ILY720838:ILZ720839 IVU720838:IVV720839 JFQ720838:JFR720839 JPM720838:JPN720839 JZI720838:JZJ720839 KJE720838:KJF720839 KTA720838:KTB720839 LCW720838:LCX720839 LMS720838:LMT720839 LWO720838:LWP720839 MGK720838:MGL720839 MQG720838:MQH720839 NAC720838:NAD720839 NJY720838:NJZ720839 NTU720838:NTV720839 ODQ720838:ODR720839 ONM720838:ONN720839 OXI720838:OXJ720839 PHE720838:PHF720839 PRA720838:PRB720839 QAW720838:QAX720839 QKS720838:QKT720839 QUO720838:QUP720839 REK720838:REL720839 ROG720838:ROH720839 RYC720838:RYD720839 SHY720838:SHZ720839 SRU720838:SRV720839 TBQ720838:TBR720839 TLM720838:TLN720839 TVI720838:TVJ720839 UFE720838:UFF720839 UPA720838:UPB720839 UYW720838:UYX720839 VIS720838:VIT720839 VSO720838:VSP720839 WCK720838:WCL720839 WMG720838:WMH720839 WWC720838:WWD720839 U786374:V786375 JQ786374:JR786375 TM786374:TN786375 ADI786374:ADJ786375 ANE786374:ANF786375 AXA786374:AXB786375 BGW786374:BGX786375 BQS786374:BQT786375 CAO786374:CAP786375 CKK786374:CKL786375 CUG786374:CUH786375 DEC786374:DED786375 DNY786374:DNZ786375 DXU786374:DXV786375 EHQ786374:EHR786375 ERM786374:ERN786375 FBI786374:FBJ786375 FLE786374:FLF786375 FVA786374:FVB786375 GEW786374:GEX786375 GOS786374:GOT786375 GYO786374:GYP786375 HIK786374:HIL786375 HSG786374:HSH786375 ICC786374:ICD786375 ILY786374:ILZ786375 IVU786374:IVV786375 JFQ786374:JFR786375 JPM786374:JPN786375 JZI786374:JZJ786375 KJE786374:KJF786375 KTA786374:KTB786375 LCW786374:LCX786375 LMS786374:LMT786375 LWO786374:LWP786375 MGK786374:MGL786375 MQG786374:MQH786375 NAC786374:NAD786375 NJY786374:NJZ786375 NTU786374:NTV786375 ODQ786374:ODR786375 ONM786374:ONN786375 OXI786374:OXJ786375 PHE786374:PHF786375 PRA786374:PRB786375 QAW786374:QAX786375 QKS786374:QKT786375 QUO786374:QUP786375 REK786374:REL786375 ROG786374:ROH786375 RYC786374:RYD786375 SHY786374:SHZ786375 SRU786374:SRV786375 TBQ786374:TBR786375 TLM786374:TLN786375 TVI786374:TVJ786375 UFE786374:UFF786375 UPA786374:UPB786375 UYW786374:UYX786375 VIS786374:VIT786375 VSO786374:VSP786375 WCK786374:WCL786375 WMG786374:WMH786375 WWC786374:WWD786375 U851910:V851911 JQ851910:JR851911 TM851910:TN851911 ADI851910:ADJ851911 ANE851910:ANF851911 AXA851910:AXB851911 BGW851910:BGX851911 BQS851910:BQT851911 CAO851910:CAP851911 CKK851910:CKL851911 CUG851910:CUH851911 DEC851910:DED851911 DNY851910:DNZ851911 DXU851910:DXV851911 EHQ851910:EHR851911 ERM851910:ERN851911 FBI851910:FBJ851911 FLE851910:FLF851911 FVA851910:FVB851911 GEW851910:GEX851911 GOS851910:GOT851911 GYO851910:GYP851911 HIK851910:HIL851911 HSG851910:HSH851911 ICC851910:ICD851911 ILY851910:ILZ851911 IVU851910:IVV851911 JFQ851910:JFR851911 JPM851910:JPN851911 JZI851910:JZJ851911 KJE851910:KJF851911 KTA851910:KTB851911 LCW851910:LCX851911 LMS851910:LMT851911 LWO851910:LWP851911 MGK851910:MGL851911 MQG851910:MQH851911 NAC851910:NAD851911 NJY851910:NJZ851911 NTU851910:NTV851911 ODQ851910:ODR851911 ONM851910:ONN851911 OXI851910:OXJ851911 PHE851910:PHF851911 PRA851910:PRB851911 QAW851910:QAX851911 QKS851910:QKT851911 QUO851910:QUP851911 REK851910:REL851911 ROG851910:ROH851911 RYC851910:RYD851911 SHY851910:SHZ851911 SRU851910:SRV851911 TBQ851910:TBR851911 TLM851910:TLN851911 TVI851910:TVJ851911 UFE851910:UFF851911 UPA851910:UPB851911 UYW851910:UYX851911 VIS851910:VIT851911 VSO851910:VSP851911 WCK851910:WCL851911 WMG851910:WMH851911 WWC851910:WWD851911 U917446:V917447 JQ917446:JR917447 TM917446:TN917447 ADI917446:ADJ917447 ANE917446:ANF917447 AXA917446:AXB917447 BGW917446:BGX917447 BQS917446:BQT917447 CAO917446:CAP917447 CKK917446:CKL917447 CUG917446:CUH917447 DEC917446:DED917447 DNY917446:DNZ917447 DXU917446:DXV917447 EHQ917446:EHR917447 ERM917446:ERN917447 FBI917446:FBJ917447 FLE917446:FLF917447 FVA917446:FVB917447 GEW917446:GEX917447 GOS917446:GOT917447 GYO917446:GYP917447 HIK917446:HIL917447 HSG917446:HSH917447 ICC917446:ICD917447 ILY917446:ILZ917447 IVU917446:IVV917447 JFQ917446:JFR917447 JPM917446:JPN917447 JZI917446:JZJ917447 KJE917446:KJF917447 KTA917446:KTB917447 LCW917446:LCX917447 LMS917446:LMT917447 LWO917446:LWP917447 MGK917446:MGL917447 MQG917446:MQH917447 NAC917446:NAD917447 NJY917446:NJZ917447 NTU917446:NTV917447 ODQ917446:ODR917447 ONM917446:ONN917447 OXI917446:OXJ917447 PHE917446:PHF917447 PRA917446:PRB917447 QAW917446:QAX917447 QKS917446:QKT917447 QUO917446:QUP917447 REK917446:REL917447 ROG917446:ROH917447 RYC917446:RYD917447 SHY917446:SHZ917447 SRU917446:SRV917447 TBQ917446:TBR917447 TLM917446:TLN917447 TVI917446:TVJ917447 UFE917446:UFF917447 UPA917446:UPB917447 UYW917446:UYX917447 VIS917446:VIT917447 VSO917446:VSP917447 WCK917446:WCL917447 WMG917446:WMH917447 WWC917446:WWD917447 U982982:V982983 JQ982982:JR982983 TM982982:TN982983 ADI982982:ADJ982983 ANE982982:ANF982983 AXA982982:AXB982983 BGW982982:BGX982983 BQS982982:BQT982983 CAO982982:CAP982983 CKK982982:CKL982983 CUG982982:CUH982983 DEC982982:DED982983 DNY982982:DNZ982983 DXU982982:DXV982983 EHQ982982:EHR982983 ERM982982:ERN982983 FBI982982:FBJ982983 FLE982982:FLF982983 FVA982982:FVB982983 GEW982982:GEX982983 GOS982982:GOT982983 GYO982982:GYP982983 HIK982982:HIL982983 HSG982982:HSH982983 ICC982982:ICD982983 ILY982982:ILZ982983 IVU982982:IVV982983 JFQ982982:JFR982983 JPM982982:JPN982983 JZI982982:JZJ982983 KJE982982:KJF982983 KTA982982:KTB982983 LCW982982:LCX982983 LMS982982:LMT982983 LWO982982:LWP982983 MGK982982:MGL982983 MQG982982:MQH982983 NAC982982:NAD982983 NJY982982:NJZ982983 NTU982982:NTV982983 ODQ982982:ODR982983 ONM982982:ONN982983 OXI982982:OXJ982983 PHE982982:PHF982983 PRA982982:PRB982983 QAW982982:QAX982983 QKS982982:QKT982983 QUO982982:QUP982983 REK982982:REL982983 ROG982982:ROH982983 RYC982982:RYD982983 SHY982982:SHZ982983 SRU982982:SRV982983 TBQ982982:TBR982983 TLM982982:TLN982983 TVI982982:TVJ982983 UFE982982:UFF982983 UPA982982:UPB982983 UYW982982:UYX982983 VIS982982:VIT982983 VSO982982:VSP982983 WCK982982:WCL982983 WMG982982:WMH982983 WWC982982:WWD982983 WWC16:WWD17 WMG16:WMH17 WCK16:WCL17 VSO16:VSP17 VIS16:VIT17 UYW16:UYX17 UPA16:UPB17 UFE16:UFF17 TVI16:TVJ17 TLM16:TLN17 TBQ16:TBR17 SRU16:SRV17 SHY16:SHZ17 RYC16:RYD17 ROG16:ROH17 REK16:REL17 QUO16:QUP17 QKS16:QKT17 QAW16:QAX17 PRA16:PRB17 PHE16:PHF17 OXI16:OXJ17 ONM16:ONN17 ODQ16:ODR17 NTU16:NTV17 NJY16:NJZ17 NAC16:NAD17 MQG16:MQH17 MGK16:MGL17 LWO16:LWP17 LMS16:LMT17 LCW16:LCX17 KTA16:KTB17 KJE16:KJF17 JZI16:JZJ17 JPM16:JPN17 JFQ16:JFR17 IVU16:IVV17 ILY16:ILZ17 ICC16:ICD17 HSG16:HSH17 HIK16:HIL17 GYO16:GYP17 GOS16:GOT17 GEW16:GEX17 FVA16:FVB17 FLE16:FLF17 FBI16:FBJ17 ERM16:ERN17 EHQ16:EHR17 DXU16:DXV17 DNY16:DNZ17 DEC16:DED17 CUG16:CUH17 CKK16:CKL17 CAO16:CAP17 BQS16:BQT17 BGW16:BGX17 AXA16:AXB17 ANE16:ANF17 ADI16:ADJ17 TM16:TN17" xr:uid="{00000000-0002-0000-0400-000007000000}">
      <formula1>"55 or Below, 56 to 65, 66 or higher, NA"</formula1>
    </dataValidation>
    <dataValidation type="list" allowBlank="1" showInputMessage="1" showErrorMessage="1" sqref="S65575:T65575 JO65575:JP65575 TK65575:TL65575 ADG65575:ADH65575 ANC65575:AND65575 AWY65575:AWZ65575 BGU65575:BGV65575 BQQ65575:BQR65575 CAM65575:CAN65575 CKI65575:CKJ65575 CUE65575:CUF65575 DEA65575:DEB65575 DNW65575:DNX65575 DXS65575:DXT65575 EHO65575:EHP65575 ERK65575:ERL65575 FBG65575:FBH65575 FLC65575:FLD65575 FUY65575:FUZ65575 GEU65575:GEV65575 GOQ65575:GOR65575 GYM65575:GYN65575 HII65575:HIJ65575 HSE65575:HSF65575 ICA65575:ICB65575 ILW65575:ILX65575 IVS65575:IVT65575 JFO65575:JFP65575 JPK65575:JPL65575 JZG65575:JZH65575 KJC65575:KJD65575 KSY65575:KSZ65575 LCU65575:LCV65575 LMQ65575:LMR65575 LWM65575:LWN65575 MGI65575:MGJ65575 MQE65575:MQF65575 NAA65575:NAB65575 NJW65575:NJX65575 NTS65575:NTT65575 ODO65575:ODP65575 ONK65575:ONL65575 OXG65575:OXH65575 PHC65575:PHD65575 PQY65575:PQZ65575 QAU65575:QAV65575 QKQ65575:QKR65575 QUM65575:QUN65575 REI65575:REJ65575 ROE65575:ROF65575 RYA65575:RYB65575 SHW65575:SHX65575 SRS65575:SRT65575 TBO65575:TBP65575 TLK65575:TLL65575 TVG65575:TVH65575 UFC65575:UFD65575 UOY65575:UOZ65575 UYU65575:UYV65575 VIQ65575:VIR65575 VSM65575:VSN65575 WCI65575:WCJ65575 WME65575:WMF65575 WWA65575:WWB65575 S131111:T131111 JO131111:JP131111 TK131111:TL131111 ADG131111:ADH131111 ANC131111:AND131111 AWY131111:AWZ131111 BGU131111:BGV131111 BQQ131111:BQR131111 CAM131111:CAN131111 CKI131111:CKJ131111 CUE131111:CUF131111 DEA131111:DEB131111 DNW131111:DNX131111 DXS131111:DXT131111 EHO131111:EHP131111 ERK131111:ERL131111 FBG131111:FBH131111 FLC131111:FLD131111 FUY131111:FUZ131111 GEU131111:GEV131111 GOQ131111:GOR131111 GYM131111:GYN131111 HII131111:HIJ131111 HSE131111:HSF131111 ICA131111:ICB131111 ILW131111:ILX131111 IVS131111:IVT131111 JFO131111:JFP131111 JPK131111:JPL131111 JZG131111:JZH131111 KJC131111:KJD131111 KSY131111:KSZ131111 LCU131111:LCV131111 LMQ131111:LMR131111 LWM131111:LWN131111 MGI131111:MGJ131111 MQE131111:MQF131111 NAA131111:NAB131111 NJW131111:NJX131111 NTS131111:NTT131111 ODO131111:ODP131111 ONK131111:ONL131111 OXG131111:OXH131111 PHC131111:PHD131111 PQY131111:PQZ131111 QAU131111:QAV131111 QKQ131111:QKR131111 QUM131111:QUN131111 REI131111:REJ131111 ROE131111:ROF131111 RYA131111:RYB131111 SHW131111:SHX131111 SRS131111:SRT131111 TBO131111:TBP131111 TLK131111:TLL131111 TVG131111:TVH131111 UFC131111:UFD131111 UOY131111:UOZ131111 UYU131111:UYV131111 VIQ131111:VIR131111 VSM131111:VSN131111 WCI131111:WCJ131111 WME131111:WMF131111 WWA131111:WWB131111 S196647:T196647 JO196647:JP196647 TK196647:TL196647 ADG196647:ADH196647 ANC196647:AND196647 AWY196647:AWZ196647 BGU196647:BGV196647 BQQ196647:BQR196647 CAM196647:CAN196647 CKI196647:CKJ196647 CUE196647:CUF196647 DEA196647:DEB196647 DNW196647:DNX196647 DXS196647:DXT196647 EHO196647:EHP196647 ERK196647:ERL196647 FBG196647:FBH196647 FLC196647:FLD196647 FUY196647:FUZ196647 GEU196647:GEV196647 GOQ196647:GOR196647 GYM196647:GYN196647 HII196647:HIJ196647 HSE196647:HSF196647 ICA196647:ICB196647 ILW196647:ILX196647 IVS196647:IVT196647 JFO196647:JFP196647 JPK196647:JPL196647 JZG196647:JZH196647 KJC196647:KJD196647 KSY196647:KSZ196647 LCU196647:LCV196647 LMQ196647:LMR196647 LWM196647:LWN196647 MGI196647:MGJ196647 MQE196647:MQF196647 NAA196647:NAB196647 NJW196647:NJX196647 NTS196647:NTT196647 ODO196647:ODP196647 ONK196647:ONL196647 OXG196647:OXH196647 PHC196647:PHD196647 PQY196647:PQZ196647 QAU196647:QAV196647 QKQ196647:QKR196647 QUM196647:QUN196647 REI196647:REJ196647 ROE196647:ROF196647 RYA196647:RYB196647 SHW196647:SHX196647 SRS196647:SRT196647 TBO196647:TBP196647 TLK196647:TLL196647 TVG196647:TVH196647 UFC196647:UFD196647 UOY196647:UOZ196647 UYU196647:UYV196647 VIQ196647:VIR196647 VSM196647:VSN196647 WCI196647:WCJ196647 WME196647:WMF196647 WWA196647:WWB196647 S262183:T262183 JO262183:JP262183 TK262183:TL262183 ADG262183:ADH262183 ANC262183:AND262183 AWY262183:AWZ262183 BGU262183:BGV262183 BQQ262183:BQR262183 CAM262183:CAN262183 CKI262183:CKJ262183 CUE262183:CUF262183 DEA262183:DEB262183 DNW262183:DNX262183 DXS262183:DXT262183 EHO262183:EHP262183 ERK262183:ERL262183 FBG262183:FBH262183 FLC262183:FLD262183 FUY262183:FUZ262183 GEU262183:GEV262183 GOQ262183:GOR262183 GYM262183:GYN262183 HII262183:HIJ262183 HSE262183:HSF262183 ICA262183:ICB262183 ILW262183:ILX262183 IVS262183:IVT262183 JFO262183:JFP262183 JPK262183:JPL262183 JZG262183:JZH262183 KJC262183:KJD262183 KSY262183:KSZ262183 LCU262183:LCV262183 LMQ262183:LMR262183 LWM262183:LWN262183 MGI262183:MGJ262183 MQE262183:MQF262183 NAA262183:NAB262183 NJW262183:NJX262183 NTS262183:NTT262183 ODO262183:ODP262183 ONK262183:ONL262183 OXG262183:OXH262183 PHC262183:PHD262183 PQY262183:PQZ262183 QAU262183:QAV262183 QKQ262183:QKR262183 QUM262183:QUN262183 REI262183:REJ262183 ROE262183:ROF262183 RYA262183:RYB262183 SHW262183:SHX262183 SRS262183:SRT262183 TBO262183:TBP262183 TLK262183:TLL262183 TVG262183:TVH262183 UFC262183:UFD262183 UOY262183:UOZ262183 UYU262183:UYV262183 VIQ262183:VIR262183 VSM262183:VSN262183 WCI262183:WCJ262183 WME262183:WMF262183 WWA262183:WWB262183 S327719:T327719 JO327719:JP327719 TK327719:TL327719 ADG327719:ADH327719 ANC327719:AND327719 AWY327719:AWZ327719 BGU327719:BGV327719 BQQ327719:BQR327719 CAM327719:CAN327719 CKI327719:CKJ327719 CUE327719:CUF327719 DEA327719:DEB327719 DNW327719:DNX327719 DXS327719:DXT327719 EHO327719:EHP327719 ERK327719:ERL327719 FBG327719:FBH327719 FLC327719:FLD327719 FUY327719:FUZ327719 GEU327719:GEV327719 GOQ327719:GOR327719 GYM327719:GYN327719 HII327719:HIJ327719 HSE327719:HSF327719 ICA327719:ICB327719 ILW327719:ILX327719 IVS327719:IVT327719 JFO327719:JFP327719 JPK327719:JPL327719 JZG327719:JZH327719 KJC327719:KJD327719 KSY327719:KSZ327719 LCU327719:LCV327719 LMQ327719:LMR327719 LWM327719:LWN327719 MGI327719:MGJ327719 MQE327719:MQF327719 NAA327719:NAB327719 NJW327719:NJX327719 NTS327719:NTT327719 ODO327719:ODP327719 ONK327719:ONL327719 OXG327719:OXH327719 PHC327719:PHD327719 PQY327719:PQZ327719 QAU327719:QAV327719 QKQ327719:QKR327719 QUM327719:QUN327719 REI327719:REJ327719 ROE327719:ROF327719 RYA327719:RYB327719 SHW327719:SHX327719 SRS327719:SRT327719 TBO327719:TBP327719 TLK327719:TLL327719 TVG327719:TVH327719 UFC327719:UFD327719 UOY327719:UOZ327719 UYU327719:UYV327719 VIQ327719:VIR327719 VSM327719:VSN327719 WCI327719:WCJ327719 WME327719:WMF327719 WWA327719:WWB327719 S393255:T393255 JO393255:JP393255 TK393255:TL393255 ADG393255:ADH393255 ANC393255:AND393255 AWY393255:AWZ393255 BGU393255:BGV393255 BQQ393255:BQR393255 CAM393255:CAN393255 CKI393255:CKJ393255 CUE393255:CUF393255 DEA393255:DEB393255 DNW393255:DNX393255 DXS393255:DXT393255 EHO393255:EHP393255 ERK393255:ERL393255 FBG393255:FBH393255 FLC393255:FLD393255 FUY393255:FUZ393255 GEU393255:GEV393255 GOQ393255:GOR393255 GYM393255:GYN393255 HII393255:HIJ393255 HSE393255:HSF393255 ICA393255:ICB393255 ILW393255:ILX393255 IVS393255:IVT393255 JFO393255:JFP393255 JPK393255:JPL393255 JZG393255:JZH393255 KJC393255:KJD393255 KSY393255:KSZ393255 LCU393255:LCV393255 LMQ393255:LMR393255 LWM393255:LWN393255 MGI393255:MGJ393255 MQE393255:MQF393255 NAA393255:NAB393255 NJW393255:NJX393255 NTS393255:NTT393255 ODO393255:ODP393255 ONK393255:ONL393255 OXG393255:OXH393255 PHC393255:PHD393255 PQY393255:PQZ393255 QAU393255:QAV393255 QKQ393255:QKR393255 QUM393255:QUN393255 REI393255:REJ393255 ROE393255:ROF393255 RYA393255:RYB393255 SHW393255:SHX393255 SRS393255:SRT393255 TBO393255:TBP393255 TLK393255:TLL393255 TVG393255:TVH393255 UFC393255:UFD393255 UOY393255:UOZ393255 UYU393255:UYV393255 VIQ393255:VIR393255 VSM393255:VSN393255 WCI393255:WCJ393255 WME393255:WMF393255 WWA393255:WWB393255 S458791:T458791 JO458791:JP458791 TK458791:TL458791 ADG458791:ADH458791 ANC458791:AND458791 AWY458791:AWZ458791 BGU458791:BGV458791 BQQ458791:BQR458791 CAM458791:CAN458791 CKI458791:CKJ458791 CUE458791:CUF458791 DEA458791:DEB458791 DNW458791:DNX458791 DXS458791:DXT458791 EHO458791:EHP458791 ERK458791:ERL458791 FBG458791:FBH458791 FLC458791:FLD458791 FUY458791:FUZ458791 GEU458791:GEV458791 GOQ458791:GOR458791 GYM458791:GYN458791 HII458791:HIJ458791 HSE458791:HSF458791 ICA458791:ICB458791 ILW458791:ILX458791 IVS458791:IVT458791 JFO458791:JFP458791 JPK458791:JPL458791 JZG458791:JZH458791 KJC458791:KJD458791 KSY458791:KSZ458791 LCU458791:LCV458791 LMQ458791:LMR458791 LWM458791:LWN458791 MGI458791:MGJ458791 MQE458791:MQF458791 NAA458791:NAB458791 NJW458791:NJX458791 NTS458791:NTT458791 ODO458791:ODP458791 ONK458791:ONL458791 OXG458791:OXH458791 PHC458791:PHD458791 PQY458791:PQZ458791 QAU458791:QAV458791 QKQ458791:QKR458791 QUM458791:QUN458791 REI458791:REJ458791 ROE458791:ROF458791 RYA458791:RYB458791 SHW458791:SHX458791 SRS458791:SRT458791 TBO458791:TBP458791 TLK458791:TLL458791 TVG458791:TVH458791 UFC458791:UFD458791 UOY458791:UOZ458791 UYU458791:UYV458791 VIQ458791:VIR458791 VSM458791:VSN458791 WCI458791:WCJ458791 WME458791:WMF458791 WWA458791:WWB458791 S524327:T524327 JO524327:JP524327 TK524327:TL524327 ADG524327:ADH524327 ANC524327:AND524327 AWY524327:AWZ524327 BGU524327:BGV524327 BQQ524327:BQR524327 CAM524327:CAN524327 CKI524327:CKJ524327 CUE524327:CUF524327 DEA524327:DEB524327 DNW524327:DNX524327 DXS524327:DXT524327 EHO524327:EHP524327 ERK524327:ERL524327 FBG524327:FBH524327 FLC524327:FLD524327 FUY524327:FUZ524327 GEU524327:GEV524327 GOQ524327:GOR524327 GYM524327:GYN524327 HII524327:HIJ524327 HSE524327:HSF524327 ICA524327:ICB524327 ILW524327:ILX524327 IVS524327:IVT524327 JFO524327:JFP524327 JPK524327:JPL524327 JZG524327:JZH524327 KJC524327:KJD524327 KSY524327:KSZ524327 LCU524327:LCV524327 LMQ524327:LMR524327 LWM524327:LWN524327 MGI524327:MGJ524327 MQE524327:MQF524327 NAA524327:NAB524327 NJW524327:NJX524327 NTS524327:NTT524327 ODO524327:ODP524327 ONK524327:ONL524327 OXG524327:OXH524327 PHC524327:PHD524327 PQY524327:PQZ524327 QAU524327:QAV524327 QKQ524327:QKR524327 QUM524327:QUN524327 REI524327:REJ524327 ROE524327:ROF524327 RYA524327:RYB524327 SHW524327:SHX524327 SRS524327:SRT524327 TBO524327:TBP524327 TLK524327:TLL524327 TVG524327:TVH524327 UFC524327:UFD524327 UOY524327:UOZ524327 UYU524327:UYV524327 VIQ524327:VIR524327 VSM524327:VSN524327 WCI524327:WCJ524327 WME524327:WMF524327 WWA524327:WWB524327 S589863:T589863 JO589863:JP589863 TK589863:TL589863 ADG589863:ADH589863 ANC589863:AND589863 AWY589863:AWZ589863 BGU589863:BGV589863 BQQ589863:BQR589863 CAM589863:CAN589863 CKI589863:CKJ589863 CUE589863:CUF589863 DEA589863:DEB589863 DNW589863:DNX589863 DXS589863:DXT589863 EHO589863:EHP589863 ERK589863:ERL589863 FBG589863:FBH589863 FLC589863:FLD589863 FUY589863:FUZ589863 GEU589863:GEV589863 GOQ589863:GOR589863 GYM589863:GYN589863 HII589863:HIJ589863 HSE589863:HSF589863 ICA589863:ICB589863 ILW589863:ILX589863 IVS589863:IVT589863 JFO589863:JFP589863 JPK589863:JPL589863 JZG589863:JZH589863 KJC589863:KJD589863 KSY589863:KSZ589863 LCU589863:LCV589863 LMQ589863:LMR589863 LWM589863:LWN589863 MGI589863:MGJ589863 MQE589863:MQF589863 NAA589863:NAB589863 NJW589863:NJX589863 NTS589863:NTT589863 ODO589863:ODP589863 ONK589863:ONL589863 OXG589863:OXH589863 PHC589863:PHD589863 PQY589863:PQZ589863 QAU589863:QAV589863 QKQ589863:QKR589863 QUM589863:QUN589863 REI589863:REJ589863 ROE589863:ROF589863 RYA589863:RYB589863 SHW589863:SHX589863 SRS589863:SRT589863 TBO589863:TBP589863 TLK589863:TLL589863 TVG589863:TVH589863 UFC589863:UFD589863 UOY589863:UOZ589863 UYU589863:UYV589863 VIQ589863:VIR589863 VSM589863:VSN589863 WCI589863:WCJ589863 WME589863:WMF589863 WWA589863:WWB589863 S655399:T655399 JO655399:JP655399 TK655399:TL655399 ADG655399:ADH655399 ANC655399:AND655399 AWY655399:AWZ655399 BGU655399:BGV655399 BQQ655399:BQR655399 CAM655399:CAN655399 CKI655399:CKJ655399 CUE655399:CUF655399 DEA655399:DEB655399 DNW655399:DNX655399 DXS655399:DXT655399 EHO655399:EHP655399 ERK655399:ERL655399 FBG655399:FBH655399 FLC655399:FLD655399 FUY655399:FUZ655399 GEU655399:GEV655399 GOQ655399:GOR655399 GYM655399:GYN655399 HII655399:HIJ655399 HSE655399:HSF655399 ICA655399:ICB655399 ILW655399:ILX655399 IVS655399:IVT655399 JFO655399:JFP655399 JPK655399:JPL655399 JZG655399:JZH655399 KJC655399:KJD655399 KSY655399:KSZ655399 LCU655399:LCV655399 LMQ655399:LMR655399 LWM655399:LWN655399 MGI655399:MGJ655399 MQE655399:MQF655399 NAA655399:NAB655399 NJW655399:NJX655399 NTS655399:NTT655399 ODO655399:ODP655399 ONK655399:ONL655399 OXG655399:OXH655399 PHC655399:PHD655399 PQY655399:PQZ655399 QAU655399:QAV655399 QKQ655399:QKR655399 QUM655399:QUN655399 REI655399:REJ655399 ROE655399:ROF655399 RYA655399:RYB655399 SHW655399:SHX655399 SRS655399:SRT655399 TBO655399:TBP655399 TLK655399:TLL655399 TVG655399:TVH655399 UFC655399:UFD655399 UOY655399:UOZ655399 UYU655399:UYV655399 VIQ655399:VIR655399 VSM655399:VSN655399 WCI655399:WCJ655399 WME655399:WMF655399 WWA655399:WWB655399 S720935:T720935 JO720935:JP720935 TK720935:TL720935 ADG720935:ADH720935 ANC720935:AND720935 AWY720935:AWZ720935 BGU720935:BGV720935 BQQ720935:BQR720935 CAM720935:CAN720935 CKI720935:CKJ720935 CUE720935:CUF720935 DEA720935:DEB720935 DNW720935:DNX720935 DXS720935:DXT720935 EHO720935:EHP720935 ERK720935:ERL720935 FBG720935:FBH720935 FLC720935:FLD720935 FUY720935:FUZ720935 GEU720935:GEV720935 GOQ720935:GOR720935 GYM720935:GYN720935 HII720935:HIJ720935 HSE720935:HSF720935 ICA720935:ICB720935 ILW720935:ILX720935 IVS720935:IVT720935 JFO720935:JFP720935 JPK720935:JPL720935 JZG720935:JZH720935 KJC720935:KJD720935 KSY720935:KSZ720935 LCU720935:LCV720935 LMQ720935:LMR720935 LWM720935:LWN720935 MGI720935:MGJ720935 MQE720935:MQF720935 NAA720935:NAB720935 NJW720935:NJX720935 NTS720935:NTT720935 ODO720935:ODP720935 ONK720935:ONL720935 OXG720935:OXH720935 PHC720935:PHD720935 PQY720935:PQZ720935 QAU720935:QAV720935 QKQ720935:QKR720935 QUM720935:QUN720935 REI720935:REJ720935 ROE720935:ROF720935 RYA720935:RYB720935 SHW720935:SHX720935 SRS720935:SRT720935 TBO720935:TBP720935 TLK720935:TLL720935 TVG720935:TVH720935 UFC720935:UFD720935 UOY720935:UOZ720935 UYU720935:UYV720935 VIQ720935:VIR720935 VSM720935:VSN720935 WCI720935:WCJ720935 WME720935:WMF720935 WWA720935:WWB720935 S786471:T786471 JO786471:JP786471 TK786471:TL786471 ADG786471:ADH786471 ANC786471:AND786471 AWY786471:AWZ786471 BGU786471:BGV786471 BQQ786471:BQR786471 CAM786471:CAN786471 CKI786471:CKJ786471 CUE786471:CUF786471 DEA786471:DEB786471 DNW786471:DNX786471 DXS786471:DXT786471 EHO786471:EHP786471 ERK786471:ERL786471 FBG786471:FBH786471 FLC786471:FLD786471 FUY786471:FUZ786471 GEU786471:GEV786471 GOQ786471:GOR786471 GYM786471:GYN786471 HII786471:HIJ786471 HSE786471:HSF786471 ICA786471:ICB786471 ILW786471:ILX786471 IVS786471:IVT786471 JFO786471:JFP786471 JPK786471:JPL786471 JZG786471:JZH786471 KJC786471:KJD786471 KSY786471:KSZ786471 LCU786471:LCV786471 LMQ786471:LMR786471 LWM786471:LWN786471 MGI786471:MGJ786471 MQE786471:MQF786471 NAA786471:NAB786471 NJW786471:NJX786471 NTS786471:NTT786471 ODO786471:ODP786471 ONK786471:ONL786471 OXG786471:OXH786471 PHC786471:PHD786471 PQY786471:PQZ786471 QAU786471:QAV786471 QKQ786471:QKR786471 QUM786471:QUN786471 REI786471:REJ786471 ROE786471:ROF786471 RYA786471:RYB786471 SHW786471:SHX786471 SRS786471:SRT786471 TBO786471:TBP786471 TLK786471:TLL786471 TVG786471:TVH786471 UFC786471:UFD786471 UOY786471:UOZ786471 UYU786471:UYV786471 VIQ786471:VIR786471 VSM786471:VSN786471 WCI786471:WCJ786471 WME786471:WMF786471 WWA786471:WWB786471 S852007:T852007 JO852007:JP852007 TK852007:TL852007 ADG852007:ADH852007 ANC852007:AND852007 AWY852007:AWZ852007 BGU852007:BGV852007 BQQ852007:BQR852007 CAM852007:CAN852007 CKI852007:CKJ852007 CUE852007:CUF852007 DEA852007:DEB852007 DNW852007:DNX852007 DXS852007:DXT852007 EHO852007:EHP852007 ERK852007:ERL852007 FBG852007:FBH852007 FLC852007:FLD852007 FUY852007:FUZ852007 GEU852007:GEV852007 GOQ852007:GOR852007 GYM852007:GYN852007 HII852007:HIJ852007 HSE852007:HSF852007 ICA852007:ICB852007 ILW852007:ILX852007 IVS852007:IVT852007 JFO852007:JFP852007 JPK852007:JPL852007 JZG852007:JZH852007 KJC852007:KJD852007 KSY852007:KSZ852007 LCU852007:LCV852007 LMQ852007:LMR852007 LWM852007:LWN852007 MGI852007:MGJ852007 MQE852007:MQF852007 NAA852007:NAB852007 NJW852007:NJX852007 NTS852007:NTT852007 ODO852007:ODP852007 ONK852007:ONL852007 OXG852007:OXH852007 PHC852007:PHD852007 PQY852007:PQZ852007 QAU852007:QAV852007 QKQ852007:QKR852007 QUM852007:QUN852007 REI852007:REJ852007 ROE852007:ROF852007 RYA852007:RYB852007 SHW852007:SHX852007 SRS852007:SRT852007 TBO852007:TBP852007 TLK852007:TLL852007 TVG852007:TVH852007 UFC852007:UFD852007 UOY852007:UOZ852007 UYU852007:UYV852007 VIQ852007:VIR852007 VSM852007:VSN852007 WCI852007:WCJ852007 WME852007:WMF852007 WWA852007:WWB852007 S917543:T917543 JO917543:JP917543 TK917543:TL917543 ADG917543:ADH917543 ANC917543:AND917543 AWY917543:AWZ917543 BGU917543:BGV917543 BQQ917543:BQR917543 CAM917543:CAN917543 CKI917543:CKJ917543 CUE917543:CUF917543 DEA917543:DEB917543 DNW917543:DNX917543 DXS917543:DXT917543 EHO917543:EHP917543 ERK917543:ERL917543 FBG917543:FBH917543 FLC917543:FLD917543 FUY917543:FUZ917543 GEU917543:GEV917543 GOQ917543:GOR917543 GYM917543:GYN917543 HII917543:HIJ917543 HSE917543:HSF917543 ICA917543:ICB917543 ILW917543:ILX917543 IVS917543:IVT917543 JFO917543:JFP917543 JPK917543:JPL917543 JZG917543:JZH917543 KJC917543:KJD917543 KSY917543:KSZ917543 LCU917543:LCV917543 LMQ917543:LMR917543 LWM917543:LWN917543 MGI917543:MGJ917543 MQE917543:MQF917543 NAA917543:NAB917543 NJW917543:NJX917543 NTS917543:NTT917543 ODO917543:ODP917543 ONK917543:ONL917543 OXG917543:OXH917543 PHC917543:PHD917543 PQY917543:PQZ917543 QAU917543:QAV917543 QKQ917543:QKR917543 QUM917543:QUN917543 REI917543:REJ917543 ROE917543:ROF917543 RYA917543:RYB917543 SHW917543:SHX917543 SRS917543:SRT917543 TBO917543:TBP917543 TLK917543:TLL917543 TVG917543:TVH917543 UFC917543:UFD917543 UOY917543:UOZ917543 UYU917543:UYV917543 VIQ917543:VIR917543 VSM917543:VSN917543 WCI917543:WCJ917543 WME917543:WMF917543 WWA917543:WWB917543 S983079:T983079 JO983079:JP983079 TK983079:TL983079 ADG983079:ADH983079 ANC983079:AND983079 AWY983079:AWZ983079 BGU983079:BGV983079 BQQ983079:BQR983079 CAM983079:CAN983079 CKI983079:CKJ983079 CUE983079:CUF983079 DEA983079:DEB983079 DNW983079:DNX983079 DXS983079:DXT983079 EHO983079:EHP983079 ERK983079:ERL983079 FBG983079:FBH983079 FLC983079:FLD983079 FUY983079:FUZ983079 GEU983079:GEV983079 GOQ983079:GOR983079 GYM983079:GYN983079 HII983079:HIJ983079 HSE983079:HSF983079 ICA983079:ICB983079 ILW983079:ILX983079 IVS983079:IVT983079 JFO983079:JFP983079 JPK983079:JPL983079 JZG983079:JZH983079 KJC983079:KJD983079 KSY983079:KSZ983079 LCU983079:LCV983079 LMQ983079:LMR983079 LWM983079:LWN983079 MGI983079:MGJ983079 MQE983079:MQF983079 NAA983079:NAB983079 NJW983079:NJX983079 NTS983079:NTT983079 ODO983079:ODP983079 ONK983079:ONL983079 OXG983079:OXH983079 PHC983079:PHD983079 PQY983079:PQZ983079 QAU983079:QAV983079 QKQ983079:QKR983079 QUM983079:QUN983079 REI983079:REJ983079 ROE983079:ROF983079 RYA983079:RYB983079 SHW983079:SHX983079 SRS983079:SRT983079 TBO983079:TBP983079 TLK983079:TLL983079 TVG983079:TVH983079 UFC983079:UFD983079 UOY983079:UOZ983079 UYU983079:UYV983079 VIQ983079:VIR983079 VSM983079:VSN983079 WCI983079:WCJ983079 WME983079:WMF983079 WWA983079:WWB983079" xr:uid="{00000000-0002-0000-0400-000008000000}">
      <formula1>"Yes, No, NA"</formula1>
    </dataValidation>
    <dataValidation allowBlank="1" showInputMessage="1" showErrorMessage="1" prompt="Sum of All DPA or mortgage assistance for buyers." sqref="S13:U13 JO13:JQ13 TK13:TM13 ADG13:ADI13 ANC13:ANE13 AWY13:AXA13 BGU13:BGW13 BQQ13:BQS13 CAM13:CAO13 CKI13:CKK13 CUE13:CUG13 DEA13:DEC13 DNW13:DNY13 DXS13:DXU13 EHO13:EHQ13 ERK13:ERM13 FBG13:FBI13 FLC13:FLE13 FUY13:FVA13 GEU13:GEW13 GOQ13:GOS13 GYM13:GYO13 HII13:HIK13 HSE13:HSG13 ICA13:ICC13 ILW13:ILY13 IVS13:IVU13 JFO13:JFQ13 JPK13:JPM13 JZG13:JZI13 KJC13:KJE13 KSY13:KTA13 LCU13:LCW13 LMQ13:LMS13 LWM13:LWO13 MGI13:MGK13 MQE13:MQG13 NAA13:NAC13 NJW13:NJY13 NTS13:NTU13 ODO13:ODQ13 ONK13:ONM13 OXG13:OXI13 PHC13:PHE13 PQY13:PRA13 QAU13:QAW13 QKQ13:QKS13 QUM13:QUO13 REI13:REK13 ROE13:ROG13 RYA13:RYC13 SHW13:SHY13 SRS13:SRU13 TBO13:TBQ13 TLK13:TLM13 TVG13:TVI13 UFC13:UFE13 UOY13:UPA13 UYU13:UYW13 VIQ13:VIS13 VSM13:VSO13 WCI13:WCK13 WME13:WMG13 WWA13:WWC13 S65475:U65475 JO65475:JQ65475 TK65475:TM65475 ADG65475:ADI65475 ANC65475:ANE65475 AWY65475:AXA65475 BGU65475:BGW65475 BQQ65475:BQS65475 CAM65475:CAO65475 CKI65475:CKK65475 CUE65475:CUG65475 DEA65475:DEC65475 DNW65475:DNY65475 DXS65475:DXU65475 EHO65475:EHQ65475 ERK65475:ERM65475 FBG65475:FBI65475 FLC65475:FLE65475 FUY65475:FVA65475 GEU65475:GEW65475 GOQ65475:GOS65475 GYM65475:GYO65475 HII65475:HIK65475 HSE65475:HSG65475 ICA65475:ICC65475 ILW65475:ILY65475 IVS65475:IVU65475 JFO65475:JFQ65475 JPK65475:JPM65475 JZG65475:JZI65475 KJC65475:KJE65475 KSY65475:KTA65475 LCU65475:LCW65475 LMQ65475:LMS65475 LWM65475:LWO65475 MGI65475:MGK65475 MQE65475:MQG65475 NAA65475:NAC65475 NJW65475:NJY65475 NTS65475:NTU65475 ODO65475:ODQ65475 ONK65475:ONM65475 OXG65475:OXI65475 PHC65475:PHE65475 PQY65475:PRA65475 QAU65475:QAW65475 QKQ65475:QKS65475 QUM65475:QUO65475 REI65475:REK65475 ROE65475:ROG65475 RYA65475:RYC65475 SHW65475:SHY65475 SRS65475:SRU65475 TBO65475:TBQ65475 TLK65475:TLM65475 TVG65475:TVI65475 UFC65475:UFE65475 UOY65475:UPA65475 UYU65475:UYW65475 VIQ65475:VIS65475 VSM65475:VSO65475 WCI65475:WCK65475 WME65475:WMG65475 WWA65475:WWC65475 S131011:U131011 JO131011:JQ131011 TK131011:TM131011 ADG131011:ADI131011 ANC131011:ANE131011 AWY131011:AXA131011 BGU131011:BGW131011 BQQ131011:BQS131011 CAM131011:CAO131011 CKI131011:CKK131011 CUE131011:CUG131011 DEA131011:DEC131011 DNW131011:DNY131011 DXS131011:DXU131011 EHO131011:EHQ131011 ERK131011:ERM131011 FBG131011:FBI131011 FLC131011:FLE131011 FUY131011:FVA131011 GEU131011:GEW131011 GOQ131011:GOS131011 GYM131011:GYO131011 HII131011:HIK131011 HSE131011:HSG131011 ICA131011:ICC131011 ILW131011:ILY131011 IVS131011:IVU131011 JFO131011:JFQ131011 JPK131011:JPM131011 JZG131011:JZI131011 KJC131011:KJE131011 KSY131011:KTA131011 LCU131011:LCW131011 LMQ131011:LMS131011 LWM131011:LWO131011 MGI131011:MGK131011 MQE131011:MQG131011 NAA131011:NAC131011 NJW131011:NJY131011 NTS131011:NTU131011 ODO131011:ODQ131011 ONK131011:ONM131011 OXG131011:OXI131011 PHC131011:PHE131011 PQY131011:PRA131011 QAU131011:QAW131011 QKQ131011:QKS131011 QUM131011:QUO131011 REI131011:REK131011 ROE131011:ROG131011 RYA131011:RYC131011 SHW131011:SHY131011 SRS131011:SRU131011 TBO131011:TBQ131011 TLK131011:TLM131011 TVG131011:TVI131011 UFC131011:UFE131011 UOY131011:UPA131011 UYU131011:UYW131011 VIQ131011:VIS131011 VSM131011:VSO131011 WCI131011:WCK131011 WME131011:WMG131011 WWA131011:WWC131011 S196547:U196547 JO196547:JQ196547 TK196547:TM196547 ADG196547:ADI196547 ANC196547:ANE196547 AWY196547:AXA196547 BGU196547:BGW196547 BQQ196547:BQS196547 CAM196547:CAO196547 CKI196547:CKK196547 CUE196547:CUG196547 DEA196547:DEC196547 DNW196547:DNY196547 DXS196547:DXU196547 EHO196547:EHQ196547 ERK196547:ERM196547 FBG196547:FBI196547 FLC196547:FLE196547 FUY196547:FVA196547 GEU196547:GEW196547 GOQ196547:GOS196547 GYM196547:GYO196547 HII196547:HIK196547 HSE196547:HSG196547 ICA196547:ICC196547 ILW196547:ILY196547 IVS196547:IVU196547 JFO196547:JFQ196547 JPK196547:JPM196547 JZG196547:JZI196547 KJC196547:KJE196547 KSY196547:KTA196547 LCU196547:LCW196547 LMQ196547:LMS196547 LWM196547:LWO196547 MGI196547:MGK196547 MQE196547:MQG196547 NAA196547:NAC196547 NJW196547:NJY196547 NTS196547:NTU196547 ODO196547:ODQ196547 ONK196547:ONM196547 OXG196547:OXI196547 PHC196547:PHE196547 PQY196547:PRA196547 QAU196547:QAW196547 QKQ196547:QKS196547 QUM196547:QUO196547 REI196547:REK196547 ROE196547:ROG196547 RYA196547:RYC196547 SHW196547:SHY196547 SRS196547:SRU196547 TBO196547:TBQ196547 TLK196547:TLM196547 TVG196547:TVI196547 UFC196547:UFE196547 UOY196547:UPA196547 UYU196547:UYW196547 VIQ196547:VIS196547 VSM196547:VSO196547 WCI196547:WCK196547 WME196547:WMG196547 WWA196547:WWC196547 S262083:U262083 JO262083:JQ262083 TK262083:TM262083 ADG262083:ADI262083 ANC262083:ANE262083 AWY262083:AXA262083 BGU262083:BGW262083 BQQ262083:BQS262083 CAM262083:CAO262083 CKI262083:CKK262083 CUE262083:CUG262083 DEA262083:DEC262083 DNW262083:DNY262083 DXS262083:DXU262083 EHO262083:EHQ262083 ERK262083:ERM262083 FBG262083:FBI262083 FLC262083:FLE262083 FUY262083:FVA262083 GEU262083:GEW262083 GOQ262083:GOS262083 GYM262083:GYO262083 HII262083:HIK262083 HSE262083:HSG262083 ICA262083:ICC262083 ILW262083:ILY262083 IVS262083:IVU262083 JFO262083:JFQ262083 JPK262083:JPM262083 JZG262083:JZI262083 KJC262083:KJE262083 KSY262083:KTA262083 LCU262083:LCW262083 LMQ262083:LMS262083 LWM262083:LWO262083 MGI262083:MGK262083 MQE262083:MQG262083 NAA262083:NAC262083 NJW262083:NJY262083 NTS262083:NTU262083 ODO262083:ODQ262083 ONK262083:ONM262083 OXG262083:OXI262083 PHC262083:PHE262083 PQY262083:PRA262083 QAU262083:QAW262083 QKQ262083:QKS262083 QUM262083:QUO262083 REI262083:REK262083 ROE262083:ROG262083 RYA262083:RYC262083 SHW262083:SHY262083 SRS262083:SRU262083 TBO262083:TBQ262083 TLK262083:TLM262083 TVG262083:TVI262083 UFC262083:UFE262083 UOY262083:UPA262083 UYU262083:UYW262083 VIQ262083:VIS262083 VSM262083:VSO262083 WCI262083:WCK262083 WME262083:WMG262083 WWA262083:WWC262083 S327619:U327619 JO327619:JQ327619 TK327619:TM327619 ADG327619:ADI327619 ANC327619:ANE327619 AWY327619:AXA327619 BGU327619:BGW327619 BQQ327619:BQS327619 CAM327619:CAO327619 CKI327619:CKK327619 CUE327619:CUG327619 DEA327619:DEC327619 DNW327619:DNY327619 DXS327619:DXU327619 EHO327619:EHQ327619 ERK327619:ERM327619 FBG327619:FBI327619 FLC327619:FLE327619 FUY327619:FVA327619 GEU327619:GEW327619 GOQ327619:GOS327619 GYM327619:GYO327619 HII327619:HIK327619 HSE327619:HSG327619 ICA327619:ICC327619 ILW327619:ILY327619 IVS327619:IVU327619 JFO327619:JFQ327619 JPK327619:JPM327619 JZG327619:JZI327619 KJC327619:KJE327619 KSY327619:KTA327619 LCU327619:LCW327619 LMQ327619:LMS327619 LWM327619:LWO327619 MGI327619:MGK327619 MQE327619:MQG327619 NAA327619:NAC327619 NJW327619:NJY327619 NTS327619:NTU327619 ODO327619:ODQ327619 ONK327619:ONM327619 OXG327619:OXI327619 PHC327619:PHE327619 PQY327619:PRA327619 QAU327619:QAW327619 QKQ327619:QKS327619 QUM327619:QUO327619 REI327619:REK327619 ROE327619:ROG327619 RYA327619:RYC327619 SHW327619:SHY327619 SRS327619:SRU327619 TBO327619:TBQ327619 TLK327619:TLM327619 TVG327619:TVI327619 UFC327619:UFE327619 UOY327619:UPA327619 UYU327619:UYW327619 VIQ327619:VIS327619 VSM327619:VSO327619 WCI327619:WCK327619 WME327619:WMG327619 WWA327619:WWC327619 S393155:U393155 JO393155:JQ393155 TK393155:TM393155 ADG393155:ADI393155 ANC393155:ANE393155 AWY393155:AXA393155 BGU393155:BGW393155 BQQ393155:BQS393155 CAM393155:CAO393155 CKI393155:CKK393155 CUE393155:CUG393155 DEA393155:DEC393155 DNW393155:DNY393155 DXS393155:DXU393155 EHO393155:EHQ393155 ERK393155:ERM393155 FBG393155:FBI393155 FLC393155:FLE393155 FUY393155:FVA393155 GEU393155:GEW393155 GOQ393155:GOS393155 GYM393155:GYO393155 HII393155:HIK393155 HSE393155:HSG393155 ICA393155:ICC393155 ILW393155:ILY393155 IVS393155:IVU393155 JFO393155:JFQ393155 JPK393155:JPM393155 JZG393155:JZI393155 KJC393155:KJE393155 KSY393155:KTA393155 LCU393155:LCW393155 LMQ393155:LMS393155 LWM393155:LWO393155 MGI393155:MGK393155 MQE393155:MQG393155 NAA393155:NAC393155 NJW393155:NJY393155 NTS393155:NTU393155 ODO393155:ODQ393155 ONK393155:ONM393155 OXG393155:OXI393155 PHC393155:PHE393155 PQY393155:PRA393155 QAU393155:QAW393155 QKQ393155:QKS393155 QUM393155:QUO393155 REI393155:REK393155 ROE393155:ROG393155 RYA393155:RYC393155 SHW393155:SHY393155 SRS393155:SRU393155 TBO393155:TBQ393155 TLK393155:TLM393155 TVG393155:TVI393155 UFC393155:UFE393155 UOY393155:UPA393155 UYU393155:UYW393155 VIQ393155:VIS393155 VSM393155:VSO393155 WCI393155:WCK393155 WME393155:WMG393155 WWA393155:WWC393155 S458691:U458691 JO458691:JQ458691 TK458691:TM458691 ADG458691:ADI458691 ANC458691:ANE458691 AWY458691:AXA458691 BGU458691:BGW458691 BQQ458691:BQS458691 CAM458691:CAO458691 CKI458691:CKK458691 CUE458691:CUG458691 DEA458691:DEC458691 DNW458691:DNY458691 DXS458691:DXU458691 EHO458691:EHQ458691 ERK458691:ERM458691 FBG458691:FBI458691 FLC458691:FLE458691 FUY458691:FVA458691 GEU458691:GEW458691 GOQ458691:GOS458691 GYM458691:GYO458691 HII458691:HIK458691 HSE458691:HSG458691 ICA458691:ICC458691 ILW458691:ILY458691 IVS458691:IVU458691 JFO458691:JFQ458691 JPK458691:JPM458691 JZG458691:JZI458691 KJC458691:KJE458691 KSY458691:KTA458691 LCU458691:LCW458691 LMQ458691:LMS458691 LWM458691:LWO458691 MGI458691:MGK458691 MQE458691:MQG458691 NAA458691:NAC458691 NJW458691:NJY458691 NTS458691:NTU458691 ODO458691:ODQ458691 ONK458691:ONM458691 OXG458691:OXI458691 PHC458691:PHE458691 PQY458691:PRA458691 QAU458691:QAW458691 QKQ458691:QKS458691 QUM458691:QUO458691 REI458691:REK458691 ROE458691:ROG458691 RYA458691:RYC458691 SHW458691:SHY458691 SRS458691:SRU458691 TBO458691:TBQ458691 TLK458691:TLM458691 TVG458691:TVI458691 UFC458691:UFE458691 UOY458691:UPA458691 UYU458691:UYW458691 VIQ458691:VIS458691 VSM458691:VSO458691 WCI458691:WCK458691 WME458691:WMG458691 WWA458691:WWC458691 S524227:U524227 JO524227:JQ524227 TK524227:TM524227 ADG524227:ADI524227 ANC524227:ANE524227 AWY524227:AXA524227 BGU524227:BGW524227 BQQ524227:BQS524227 CAM524227:CAO524227 CKI524227:CKK524227 CUE524227:CUG524227 DEA524227:DEC524227 DNW524227:DNY524227 DXS524227:DXU524227 EHO524227:EHQ524227 ERK524227:ERM524227 FBG524227:FBI524227 FLC524227:FLE524227 FUY524227:FVA524227 GEU524227:GEW524227 GOQ524227:GOS524227 GYM524227:GYO524227 HII524227:HIK524227 HSE524227:HSG524227 ICA524227:ICC524227 ILW524227:ILY524227 IVS524227:IVU524227 JFO524227:JFQ524227 JPK524227:JPM524227 JZG524227:JZI524227 KJC524227:KJE524227 KSY524227:KTA524227 LCU524227:LCW524227 LMQ524227:LMS524227 LWM524227:LWO524227 MGI524227:MGK524227 MQE524227:MQG524227 NAA524227:NAC524227 NJW524227:NJY524227 NTS524227:NTU524227 ODO524227:ODQ524227 ONK524227:ONM524227 OXG524227:OXI524227 PHC524227:PHE524227 PQY524227:PRA524227 QAU524227:QAW524227 QKQ524227:QKS524227 QUM524227:QUO524227 REI524227:REK524227 ROE524227:ROG524227 RYA524227:RYC524227 SHW524227:SHY524227 SRS524227:SRU524227 TBO524227:TBQ524227 TLK524227:TLM524227 TVG524227:TVI524227 UFC524227:UFE524227 UOY524227:UPA524227 UYU524227:UYW524227 VIQ524227:VIS524227 VSM524227:VSO524227 WCI524227:WCK524227 WME524227:WMG524227 WWA524227:WWC524227 S589763:U589763 JO589763:JQ589763 TK589763:TM589763 ADG589763:ADI589763 ANC589763:ANE589763 AWY589763:AXA589763 BGU589763:BGW589763 BQQ589763:BQS589763 CAM589763:CAO589763 CKI589763:CKK589763 CUE589763:CUG589763 DEA589763:DEC589763 DNW589763:DNY589763 DXS589763:DXU589763 EHO589763:EHQ589763 ERK589763:ERM589763 FBG589763:FBI589763 FLC589763:FLE589763 FUY589763:FVA589763 GEU589763:GEW589763 GOQ589763:GOS589763 GYM589763:GYO589763 HII589763:HIK589763 HSE589763:HSG589763 ICA589763:ICC589763 ILW589763:ILY589763 IVS589763:IVU589763 JFO589763:JFQ589763 JPK589763:JPM589763 JZG589763:JZI589763 KJC589763:KJE589763 KSY589763:KTA589763 LCU589763:LCW589763 LMQ589763:LMS589763 LWM589763:LWO589763 MGI589763:MGK589763 MQE589763:MQG589763 NAA589763:NAC589763 NJW589763:NJY589763 NTS589763:NTU589763 ODO589763:ODQ589763 ONK589763:ONM589763 OXG589763:OXI589763 PHC589763:PHE589763 PQY589763:PRA589763 QAU589763:QAW589763 QKQ589763:QKS589763 QUM589763:QUO589763 REI589763:REK589763 ROE589763:ROG589763 RYA589763:RYC589763 SHW589763:SHY589763 SRS589763:SRU589763 TBO589763:TBQ589763 TLK589763:TLM589763 TVG589763:TVI589763 UFC589763:UFE589763 UOY589763:UPA589763 UYU589763:UYW589763 VIQ589763:VIS589763 VSM589763:VSO589763 WCI589763:WCK589763 WME589763:WMG589763 WWA589763:WWC589763 S655299:U655299 JO655299:JQ655299 TK655299:TM655299 ADG655299:ADI655299 ANC655299:ANE655299 AWY655299:AXA655299 BGU655299:BGW655299 BQQ655299:BQS655299 CAM655299:CAO655299 CKI655299:CKK655299 CUE655299:CUG655299 DEA655299:DEC655299 DNW655299:DNY655299 DXS655299:DXU655299 EHO655299:EHQ655299 ERK655299:ERM655299 FBG655299:FBI655299 FLC655299:FLE655299 FUY655299:FVA655299 GEU655299:GEW655299 GOQ655299:GOS655299 GYM655299:GYO655299 HII655299:HIK655299 HSE655299:HSG655299 ICA655299:ICC655299 ILW655299:ILY655299 IVS655299:IVU655299 JFO655299:JFQ655299 JPK655299:JPM655299 JZG655299:JZI655299 KJC655299:KJE655299 KSY655299:KTA655299 LCU655299:LCW655299 LMQ655299:LMS655299 LWM655299:LWO655299 MGI655299:MGK655299 MQE655299:MQG655299 NAA655299:NAC655299 NJW655299:NJY655299 NTS655299:NTU655299 ODO655299:ODQ655299 ONK655299:ONM655299 OXG655299:OXI655299 PHC655299:PHE655299 PQY655299:PRA655299 QAU655299:QAW655299 QKQ655299:QKS655299 QUM655299:QUO655299 REI655299:REK655299 ROE655299:ROG655299 RYA655299:RYC655299 SHW655299:SHY655299 SRS655299:SRU655299 TBO655299:TBQ655299 TLK655299:TLM655299 TVG655299:TVI655299 UFC655299:UFE655299 UOY655299:UPA655299 UYU655299:UYW655299 VIQ655299:VIS655299 VSM655299:VSO655299 WCI655299:WCK655299 WME655299:WMG655299 WWA655299:WWC655299 S720835:U720835 JO720835:JQ720835 TK720835:TM720835 ADG720835:ADI720835 ANC720835:ANE720835 AWY720835:AXA720835 BGU720835:BGW720835 BQQ720835:BQS720835 CAM720835:CAO720835 CKI720835:CKK720835 CUE720835:CUG720835 DEA720835:DEC720835 DNW720835:DNY720835 DXS720835:DXU720835 EHO720835:EHQ720835 ERK720835:ERM720835 FBG720835:FBI720835 FLC720835:FLE720835 FUY720835:FVA720835 GEU720835:GEW720835 GOQ720835:GOS720835 GYM720835:GYO720835 HII720835:HIK720835 HSE720835:HSG720835 ICA720835:ICC720835 ILW720835:ILY720835 IVS720835:IVU720835 JFO720835:JFQ720835 JPK720835:JPM720835 JZG720835:JZI720835 KJC720835:KJE720835 KSY720835:KTA720835 LCU720835:LCW720835 LMQ720835:LMS720835 LWM720835:LWO720835 MGI720835:MGK720835 MQE720835:MQG720835 NAA720835:NAC720835 NJW720835:NJY720835 NTS720835:NTU720835 ODO720835:ODQ720835 ONK720835:ONM720835 OXG720835:OXI720835 PHC720835:PHE720835 PQY720835:PRA720835 QAU720835:QAW720835 QKQ720835:QKS720835 QUM720835:QUO720835 REI720835:REK720835 ROE720835:ROG720835 RYA720835:RYC720835 SHW720835:SHY720835 SRS720835:SRU720835 TBO720835:TBQ720835 TLK720835:TLM720835 TVG720835:TVI720835 UFC720835:UFE720835 UOY720835:UPA720835 UYU720835:UYW720835 VIQ720835:VIS720835 VSM720835:VSO720835 WCI720835:WCK720835 WME720835:WMG720835 WWA720835:WWC720835 S786371:U786371 JO786371:JQ786371 TK786371:TM786371 ADG786371:ADI786371 ANC786371:ANE786371 AWY786371:AXA786371 BGU786371:BGW786371 BQQ786371:BQS786371 CAM786371:CAO786371 CKI786371:CKK786371 CUE786371:CUG786371 DEA786371:DEC786371 DNW786371:DNY786371 DXS786371:DXU786371 EHO786371:EHQ786371 ERK786371:ERM786371 FBG786371:FBI786371 FLC786371:FLE786371 FUY786371:FVA786371 GEU786371:GEW786371 GOQ786371:GOS786371 GYM786371:GYO786371 HII786371:HIK786371 HSE786371:HSG786371 ICA786371:ICC786371 ILW786371:ILY786371 IVS786371:IVU786371 JFO786371:JFQ786371 JPK786371:JPM786371 JZG786371:JZI786371 KJC786371:KJE786371 KSY786371:KTA786371 LCU786371:LCW786371 LMQ786371:LMS786371 LWM786371:LWO786371 MGI786371:MGK786371 MQE786371:MQG786371 NAA786371:NAC786371 NJW786371:NJY786371 NTS786371:NTU786371 ODO786371:ODQ786371 ONK786371:ONM786371 OXG786371:OXI786371 PHC786371:PHE786371 PQY786371:PRA786371 QAU786371:QAW786371 QKQ786371:QKS786371 QUM786371:QUO786371 REI786371:REK786371 ROE786371:ROG786371 RYA786371:RYC786371 SHW786371:SHY786371 SRS786371:SRU786371 TBO786371:TBQ786371 TLK786371:TLM786371 TVG786371:TVI786371 UFC786371:UFE786371 UOY786371:UPA786371 UYU786371:UYW786371 VIQ786371:VIS786371 VSM786371:VSO786371 WCI786371:WCK786371 WME786371:WMG786371 WWA786371:WWC786371 S851907:U851907 JO851907:JQ851907 TK851907:TM851907 ADG851907:ADI851907 ANC851907:ANE851907 AWY851907:AXA851907 BGU851907:BGW851907 BQQ851907:BQS851907 CAM851907:CAO851907 CKI851907:CKK851907 CUE851907:CUG851907 DEA851907:DEC851907 DNW851907:DNY851907 DXS851907:DXU851907 EHO851907:EHQ851907 ERK851907:ERM851907 FBG851907:FBI851907 FLC851907:FLE851907 FUY851907:FVA851907 GEU851907:GEW851907 GOQ851907:GOS851907 GYM851907:GYO851907 HII851907:HIK851907 HSE851907:HSG851907 ICA851907:ICC851907 ILW851907:ILY851907 IVS851907:IVU851907 JFO851907:JFQ851907 JPK851907:JPM851907 JZG851907:JZI851907 KJC851907:KJE851907 KSY851907:KTA851907 LCU851907:LCW851907 LMQ851907:LMS851907 LWM851907:LWO851907 MGI851907:MGK851907 MQE851907:MQG851907 NAA851907:NAC851907 NJW851907:NJY851907 NTS851907:NTU851907 ODO851907:ODQ851907 ONK851907:ONM851907 OXG851907:OXI851907 PHC851907:PHE851907 PQY851907:PRA851907 QAU851907:QAW851907 QKQ851907:QKS851907 QUM851907:QUO851907 REI851907:REK851907 ROE851907:ROG851907 RYA851907:RYC851907 SHW851907:SHY851907 SRS851907:SRU851907 TBO851907:TBQ851907 TLK851907:TLM851907 TVG851907:TVI851907 UFC851907:UFE851907 UOY851907:UPA851907 UYU851907:UYW851907 VIQ851907:VIS851907 VSM851907:VSO851907 WCI851907:WCK851907 WME851907:WMG851907 WWA851907:WWC851907 S917443:U917443 JO917443:JQ917443 TK917443:TM917443 ADG917443:ADI917443 ANC917443:ANE917443 AWY917443:AXA917443 BGU917443:BGW917443 BQQ917443:BQS917443 CAM917443:CAO917443 CKI917443:CKK917443 CUE917443:CUG917443 DEA917443:DEC917443 DNW917443:DNY917443 DXS917443:DXU917443 EHO917443:EHQ917443 ERK917443:ERM917443 FBG917443:FBI917443 FLC917443:FLE917443 FUY917443:FVA917443 GEU917443:GEW917443 GOQ917443:GOS917443 GYM917443:GYO917443 HII917443:HIK917443 HSE917443:HSG917443 ICA917443:ICC917443 ILW917443:ILY917443 IVS917443:IVU917443 JFO917443:JFQ917443 JPK917443:JPM917443 JZG917443:JZI917443 KJC917443:KJE917443 KSY917443:KTA917443 LCU917443:LCW917443 LMQ917443:LMS917443 LWM917443:LWO917443 MGI917443:MGK917443 MQE917443:MQG917443 NAA917443:NAC917443 NJW917443:NJY917443 NTS917443:NTU917443 ODO917443:ODQ917443 ONK917443:ONM917443 OXG917443:OXI917443 PHC917443:PHE917443 PQY917443:PRA917443 QAU917443:QAW917443 QKQ917443:QKS917443 QUM917443:QUO917443 REI917443:REK917443 ROE917443:ROG917443 RYA917443:RYC917443 SHW917443:SHY917443 SRS917443:SRU917443 TBO917443:TBQ917443 TLK917443:TLM917443 TVG917443:TVI917443 UFC917443:UFE917443 UOY917443:UPA917443 UYU917443:UYW917443 VIQ917443:VIS917443 VSM917443:VSO917443 WCI917443:WCK917443 WME917443:WMG917443 WWA917443:WWC917443 S982979:U982979 JO982979:JQ982979 TK982979:TM982979 ADG982979:ADI982979 ANC982979:ANE982979 AWY982979:AXA982979 BGU982979:BGW982979 BQQ982979:BQS982979 CAM982979:CAO982979 CKI982979:CKK982979 CUE982979:CUG982979 DEA982979:DEC982979 DNW982979:DNY982979 DXS982979:DXU982979 EHO982979:EHQ982979 ERK982979:ERM982979 FBG982979:FBI982979 FLC982979:FLE982979 FUY982979:FVA982979 GEU982979:GEW982979 GOQ982979:GOS982979 GYM982979:GYO982979 HII982979:HIK982979 HSE982979:HSG982979 ICA982979:ICC982979 ILW982979:ILY982979 IVS982979:IVU982979 JFO982979:JFQ982979 JPK982979:JPM982979 JZG982979:JZI982979 KJC982979:KJE982979 KSY982979:KTA982979 LCU982979:LCW982979 LMQ982979:LMS982979 LWM982979:LWO982979 MGI982979:MGK982979 MQE982979:MQG982979 NAA982979:NAC982979 NJW982979:NJY982979 NTS982979:NTU982979 ODO982979:ODQ982979 ONK982979:ONM982979 OXG982979:OXI982979 PHC982979:PHE982979 PQY982979:PRA982979 QAU982979:QAW982979 QKQ982979:QKS982979 QUM982979:QUO982979 REI982979:REK982979 ROE982979:ROG982979 RYA982979:RYC982979 SHW982979:SHY982979 SRS982979:SRU982979 TBO982979:TBQ982979 TLK982979:TLM982979 TVG982979:TVI982979 UFC982979:UFE982979 UOY982979:UPA982979 UYU982979:UYW982979 VIQ982979:VIS982979 VSM982979:VSO982979 WCI982979:WCK982979 WME982979:WMG982979 WWA982979:WWC982979" xr:uid="{00000000-0002-0000-0400-000009000000}"/>
    <dataValidation type="list" allowBlank="1" showInputMessage="1" showErrorMessage="1" sqref="WVR982981:WVW982981 WLV982981:WMA982981 J65477:O65477 JF65477:JK65477 TB65477:TG65477 ACX65477:ADC65477 AMT65477:AMY65477 AWP65477:AWU65477 BGL65477:BGQ65477 BQH65477:BQM65477 CAD65477:CAI65477 CJZ65477:CKE65477 CTV65477:CUA65477 DDR65477:DDW65477 DNN65477:DNS65477 DXJ65477:DXO65477 EHF65477:EHK65477 ERB65477:ERG65477 FAX65477:FBC65477 FKT65477:FKY65477 FUP65477:FUU65477 GEL65477:GEQ65477 GOH65477:GOM65477 GYD65477:GYI65477 HHZ65477:HIE65477 HRV65477:HSA65477 IBR65477:IBW65477 ILN65477:ILS65477 IVJ65477:IVO65477 JFF65477:JFK65477 JPB65477:JPG65477 JYX65477:JZC65477 KIT65477:KIY65477 KSP65477:KSU65477 LCL65477:LCQ65477 LMH65477:LMM65477 LWD65477:LWI65477 MFZ65477:MGE65477 MPV65477:MQA65477 MZR65477:MZW65477 NJN65477:NJS65477 NTJ65477:NTO65477 ODF65477:ODK65477 ONB65477:ONG65477 OWX65477:OXC65477 PGT65477:PGY65477 PQP65477:PQU65477 QAL65477:QAQ65477 QKH65477:QKM65477 QUD65477:QUI65477 RDZ65477:REE65477 RNV65477:ROA65477 RXR65477:RXW65477 SHN65477:SHS65477 SRJ65477:SRO65477 TBF65477:TBK65477 TLB65477:TLG65477 TUX65477:TVC65477 UET65477:UEY65477 UOP65477:UOU65477 UYL65477:UYQ65477 VIH65477:VIM65477 VSD65477:VSI65477 WBZ65477:WCE65477 WLV65477:WMA65477 WVR65477:WVW65477 J131013:O131013 JF131013:JK131013 TB131013:TG131013 ACX131013:ADC131013 AMT131013:AMY131013 AWP131013:AWU131013 BGL131013:BGQ131013 BQH131013:BQM131013 CAD131013:CAI131013 CJZ131013:CKE131013 CTV131013:CUA131013 DDR131013:DDW131013 DNN131013:DNS131013 DXJ131013:DXO131013 EHF131013:EHK131013 ERB131013:ERG131013 FAX131013:FBC131013 FKT131013:FKY131013 FUP131013:FUU131013 GEL131013:GEQ131013 GOH131013:GOM131013 GYD131013:GYI131013 HHZ131013:HIE131013 HRV131013:HSA131013 IBR131013:IBW131013 ILN131013:ILS131013 IVJ131013:IVO131013 JFF131013:JFK131013 JPB131013:JPG131013 JYX131013:JZC131013 KIT131013:KIY131013 KSP131013:KSU131013 LCL131013:LCQ131013 LMH131013:LMM131013 LWD131013:LWI131013 MFZ131013:MGE131013 MPV131013:MQA131013 MZR131013:MZW131013 NJN131013:NJS131013 NTJ131013:NTO131013 ODF131013:ODK131013 ONB131013:ONG131013 OWX131013:OXC131013 PGT131013:PGY131013 PQP131013:PQU131013 QAL131013:QAQ131013 QKH131013:QKM131013 QUD131013:QUI131013 RDZ131013:REE131013 RNV131013:ROA131013 RXR131013:RXW131013 SHN131013:SHS131013 SRJ131013:SRO131013 TBF131013:TBK131013 TLB131013:TLG131013 TUX131013:TVC131013 UET131013:UEY131013 UOP131013:UOU131013 UYL131013:UYQ131013 VIH131013:VIM131013 VSD131013:VSI131013 WBZ131013:WCE131013 WLV131013:WMA131013 WVR131013:WVW131013 J196549:O196549 JF196549:JK196549 TB196549:TG196549 ACX196549:ADC196549 AMT196549:AMY196549 AWP196549:AWU196549 BGL196549:BGQ196549 BQH196549:BQM196549 CAD196549:CAI196549 CJZ196549:CKE196549 CTV196549:CUA196549 DDR196549:DDW196549 DNN196549:DNS196549 DXJ196549:DXO196549 EHF196549:EHK196549 ERB196549:ERG196549 FAX196549:FBC196549 FKT196549:FKY196549 FUP196549:FUU196549 GEL196549:GEQ196549 GOH196549:GOM196549 GYD196549:GYI196549 HHZ196549:HIE196549 HRV196549:HSA196549 IBR196549:IBW196549 ILN196549:ILS196549 IVJ196549:IVO196549 JFF196549:JFK196549 JPB196549:JPG196549 JYX196549:JZC196549 KIT196549:KIY196549 KSP196549:KSU196549 LCL196549:LCQ196549 LMH196549:LMM196549 LWD196549:LWI196549 MFZ196549:MGE196549 MPV196549:MQA196549 MZR196549:MZW196549 NJN196549:NJS196549 NTJ196549:NTO196549 ODF196549:ODK196549 ONB196549:ONG196549 OWX196549:OXC196549 PGT196549:PGY196549 PQP196549:PQU196549 QAL196549:QAQ196549 QKH196549:QKM196549 QUD196549:QUI196549 RDZ196549:REE196549 RNV196549:ROA196549 RXR196549:RXW196549 SHN196549:SHS196549 SRJ196549:SRO196549 TBF196549:TBK196549 TLB196549:TLG196549 TUX196549:TVC196549 UET196549:UEY196549 UOP196549:UOU196549 UYL196549:UYQ196549 VIH196549:VIM196549 VSD196549:VSI196549 WBZ196549:WCE196549 WLV196549:WMA196549 WVR196549:WVW196549 J262085:O262085 JF262085:JK262085 TB262085:TG262085 ACX262085:ADC262085 AMT262085:AMY262085 AWP262085:AWU262085 BGL262085:BGQ262085 BQH262085:BQM262085 CAD262085:CAI262085 CJZ262085:CKE262085 CTV262085:CUA262085 DDR262085:DDW262085 DNN262085:DNS262085 DXJ262085:DXO262085 EHF262085:EHK262085 ERB262085:ERG262085 FAX262085:FBC262085 FKT262085:FKY262085 FUP262085:FUU262085 GEL262085:GEQ262085 GOH262085:GOM262085 GYD262085:GYI262085 HHZ262085:HIE262085 HRV262085:HSA262085 IBR262085:IBW262085 ILN262085:ILS262085 IVJ262085:IVO262085 JFF262085:JFK262085 JPB262085:JPG262085 JYX262085:JZC262085 KIT262085:KIY262085 KSP262085:KSU262085 LCL262085:LCQ262085 LMH262085:LMM262085 LWD262085:LWI262085 MFZ262085:MGE262085 MPV262085:MQA262085 MZR262085:MZW262085 NJN262085:NJS262085 NTJ262085:NTO262085 ODF262085:ODK262085 ONB262085:ONG262085 OWX262085:OXC262085 PGT262085:PGY262085 PQP262085:PQU262085 QAL262085:QAQ262085 QKH262085:QKM262085 QUD262085:QUI262085 RDZ262085:REE262085 RNV262085:ROA262085 RXR262085:RXW262085 SHN262085:SHS262085 SRJ262085:SRO262085 TBF262085:TBK262085 TLB262085:TLG262085 TUX262085:TVC262085 UET262085:UEY262085 UOP262085:UOU262085 UYL262085:UYQ262085 VIH262085:VIM262085 VSD262085:VSI262085 WBZ262085:WCE262085 WLV262085:WMA262085 WVR262085:WVW262085 J327621:O327621 JF327621:JK327621 TB327621:TG327621 ACX327621:ADC327621 AMT327621:AMY327621 AWP327621:AWU327621 BGL327621:BGQ327621 BQH327621:BQM327621 CAD327621:CAI327621 CJZ327621:CKE327621 CTV327621:CUA327621 DDR327621:DDW327621 DNN327621:DNS327621 DXJ327621:DXO327621 EHF327621:EHK327621 ERB327621:ERG327621 FAX327621:FBC327621 FKT327621:FKY327621 FUP327621:FUU327621 GEL327621:GEQ327621 GOH327621:GOM327621 GYD327621:GYI327621 HHZ327621:HIE327621 HRV327621:HSA327621 IBR327621:IBW327621 ILN327621:ILS327621 IVJ327621:IVO327621 JFF327621:JFK327621 JPB327621:JPG327621 JYX327621:JZC327621 KIT327621:KIY327621 KSP327621:KSU327621 LCL327621:LCQ327621 LMH327621:LMM327621 LWD327621:LWI327621 MFZ327621:MGE327621 MPV327621:MQA327621 MZR327621:MZW327621 NJN327621:NJS327621 NTJ327621:NTO327621 ODF327621:ODK327621 ONB327621:ONG327621 OWX327621:OXC327621 PGT327621:PGY327621 PQP327621:PQU327621 QAL327621:QAQ327621 QKH327621:QKM327621 QUD327621:QUI327621 RDZ327621:REE327621 RNV327621:ROA327621 RXR327621:RXW327621 SHN327621:SHS327621 SRJ327621:SRO327621 TBF327621:TBK327621 TLB327621:TLG327621 TUX327621:TVC327621 UET327621:UEY327621 UOP327621:UOU327621 UYL327621:UYQ327621 VIH327621:VIM327621 VSD327621:VSI327621 WBZ327621:WCE327621 WLV327621:WMA327621 WVR327621:WVW327621 J393157:O393157 JF393157:JK393157 TB393157:TG393157 ACX393157:ADC393157 AMT393157:AMY393157 AWP393157:AWU393157 BGL393157:BGQ393157 BQH393157:BQM393157 CAD393157:CAI393157 CJZ393157:CKE393157 CTV393157:CUA393157 DDR393157:DDW393157 DNN393157:DNS393157 DXJ393157:DXO393157 EHF393157:EHK393157 ERB393157:ERG393157 FAX393157:FBC393157 FKT393157:FKY393157 FUP393157:FUU393157 GEL393157:GEQ393157 GOH393157:GOM393157 GYD393157:GYI393157 HHZ393157:HIE393157 HRV393157:HSA393157 IBR393157:IBW393157 ILN393157:ILS393157 IVJ393157:IVO393157 JFF393157:JFK393157 JPB393157:JPG393157 JYX393157:JZC393157 KIT393157:KIY393157 KSP393157:KSU393157 LCL393157:LCQ393157 LMH393157:LMM393157 LWD393157:LWI393157 MFZ393157:MGE393157 MPV393157:MQA393157 MZR393157:MZW393157 NJN393157:NJS393157 NTJ393157:NTO393157 ODF393157:ODK393157 ONB393157:ONG393157 OWX393157:OXC393157 PGT393157:PGY393157 PQP393157:PQU393157 QAL393157:QAQ393157 QKH393157:QKM393157 QUD393157:QUI393157 RDZ393157:REE393157 RNV393157:ROA393157 RXR393157:RXW393157 SHN393157:SHS393157 SRJ393157:SRO393157 TBF393157:TBK393157 TLB393157:TLG393157 TUX393157:TVC393157 UET393157:UEY393157 UOP393157:UOU393157 UYL393157:UYQ393157 VIH393157:VIM393157 VSD393157:VSI393157 WBZ393157:WCE393157 WLV393157:WMA393157 WVR393157:WVW393157 J458693:O458693 JF458693:JK458693 TB458693:TG458693 ACX458693:ADC458693 AMT458693:AMY458693 AWP458693:AWU458693 BGL458693:BGQ458693 BQH458693:BQM458693 CAD458693:CAI458693 CJZ458693:CKE458693 CTV458693:CUA458693 DDR458693:DDW458693 DNN458693:DNS458693 DXJ458693:DXO458693 EHF458693:EHK458693 ERB458693:ERG458693 FAX458693:FBC458693 FKT458693:FKY458693 FUP458693:FUU458693 GEL458693:GEQ458693 GOH458693:GOM458693 GYD458693:GYI458693 HHZ458693:HIE458693 HRV458693:HSA458693 IBR458693:IBW458693 ILN458693:ILS458693 IVJ458693:IVO458693 JFF458693:JFK458693 JPB458693:JPG458693 JYX458693:JZC458693 KIT458693:KIY458693 KSP458693:KSU458693 LCL458693:LCQ458693 LMH458693:LMM458693 LWD458693:LWI458693 MFZ458693:MGE458693 MPV458693:MQA458693 MZR458693:MZW458693 NJN458693:NJS458693 NTJ458693:NTO458693 ODF458693:ODK458693 ONB458693:ONG458693 OWX458693:OXC458693 PGT458693:PGY458693 PQP458693:PQU458693 QAL458693:QAQ458693 QKH458693:QKM458693 QUD458693:QUI458693 RDZ458693:REE458693 RNV458693:ROA458693 RXR458693:RXW458693 SHN458693:SHS458693 SRJ458693:SRO458693 TBF458693:TBK458693 TLB458693:TLG458693 TUX458693:TVC458693 UET458693:UEY458693 UOP458693:UOU458693 UYL458693:UYQ458693 VIH458693:VIM458693 VSD458693:VSI458693 WBZ458693:WCE458693 WLV458693:WMA458693 WVR458693:WVW458693 J524229:O524229 JF524229:JK524229 TB524229:TG524229 ACX524229:ADC524229 AMT524229:AMY524229 AWP524229:AWU524229 BGL524229:BGQ524229 BQH524229:BQM524229 CAD524229:CAI524229 CJZ524229:CKE524229 CTV524229:CUA524229 DDR524229:DDW524229 DNN524229:DNS524229 DXJ524229:DXO524229 EHF524229:EHK524229 ERB524229:ERG524229 FAX524229:FBC524229 FKT524229:FKY524229 FUP524229:FUU524229 GEL524229:GEQ524229 GOH524229:GOM524229 GYD524229:GYI524229 HHZ524229:HIE524229 HRV524229:HSA524229 IBR524229:IBW524229 ILN524229:ILS524229 IVJ524229:IVO524229 JFF524229:JFK524229 JPB524229:JPG524229 JYX524229:JZC524229 KIT524229:KIY524229 KSP524229:KSU524229 LCL524229:LCQ524229 LMH524229:LMM524229 LWD524229:LWI524229 MFZ524229:MGE524229 MPV524229:MQA524229 MZR524229:MZW524229 NJN524229:NJS524229 NTJ524229:NTO524229 ODF524229:ODK524229 ONB524229:ONG524229 OWX524229:OXC524229 PGT524229:PGY524229 PQP524229:PQU524229 QAL524229:QAQ524229 QKH524229:QKM524229 QUD524229:QUI524229 RDZ524229:REE524229 RNV524229:ROA524229 RXR524229:RXW524229 SHN524229:SHS524229 SRJ524229:SRO524229 TBF524229:TBK524229 TLB524229:TLG524229 TUX524229:TVC524229 UET524229:UEY524229 UOP524229:UOU524229 UYL524229:UYQ524229 VIH524229:VIM524229 VSD524229:VSI524229 WBZ524229:WCE524229 WLV524229:WMA524229 WVR524229:WVW524229 J589765:O589765 JF589765:JK589765 TB589765:TG589765 ACX589765:ADC589765 AMT589765:AMY589765 AWP589765:AWU589765 BGL589765:BGQ589765 BQH589765:BQM589765 CAD589765:CAI589765 CJZ589765:CKE589765 CTV589765:CUA589765 DDR589765:DDW589765 DNN589765:DNS589765 DXJ589765:DXO589765 EHF589765:EHK589765 ERB589765:ERG589765 FAX589765:FBC589765 FKT589765:FKY589765 FUP589765:FUU589765 GEL589765:GEQ589765 GOH589765:GOM589765 GYD589765:GYI589765 HHZ589765:HIE589765 HRV589765:HSA589765 IBR589765:IBW589765 ILN589765:ILS589765 IVJ589765:IVO589765 JFF589765:JFK589765 JPB589765:JPG589765 JYX589765:JZC589765 KIT589765:KIY589765 KSP589765:KSU589765 LCL589765:LCQ589765 LMH589765:LMM589765 LWD589765:LWI589765 MFZ589765:MGE589765 MPV589765:MQA589765 MZR589765:MZW589765 NJN589765:NJS589765 NTJ589765:NTO589765 ODF589765:ODK589765 ONB589765:ONG589765 OWX589765:OXC589765 PGT589765:PGY589765 PQP589765:PQU589765 QAL589765:QAQ589765 QKH589765:QKM589765 QUD589765:QUI589765 RDZ589765:REE589765 RNV589765:ROA589765 RXR589765:RXW589765 SHN589765:SHS589765 SRJ589765:SRO589765 TBF589765:TBK589765 TLB589765:TLG589765 TUX589765:TVC589765 UET589765:UEY589765 UOP589765:UOU589765 UYL589765:UYQ589765 VIH589765:VIM589765 VSD589765:VSI589765 WBZ589765:WCE589765 WLV589765:WMA589765 WVR589765:WVW589765 J655301:O655301 JF655301:JK655301 TB655301:TG655301 ACX655301:ADC655301 AMT655301:AMY655301 AWP655301:AWU655301 BGL655301:BGQ655301 BQH655301:BQM655301 CAD655301:CAI655301 CJZ655301:CKE655301 CTV655301:CUA655301 DDR655301:DDW655301 DNN655301:DNS655301 DXJ655301:DXO655301 EHF655301:EHK655301 ERB655301:ERG655301 FAX655301:FBC655301 FKT655301:FKY655301 FUP655301:FUU655301 GEL655301:GEQ655301 GOH655301:GOM655301 GYD655301:GYI655301 HHZ655301:HIE655301 HRV655301:HSA655301 IBR655301:IBW655301 ILN655301:ILS655301 IVJ655301:IVO655301 JFF655301:JFK655301 JPB655301:JPG655301 JYX655301:JZC655301 KIT655301:KIY655301 KSP655301:KSU655301 LCL655301:LCQ655301 LMH655301:LMM655301 LWD655301:LWI655301 MFZ655301:MGE655301 MPV655301:MQA655301 MZR655301:MZW655301 NJN655301:NJS655301 NTJ655301:NTO655301 ODF655301:ODK655301 ONB655301:ONG655301 OWX655301:OXC655301 PGT655301:PGY655301 PQP655301:PQU655301 QAL655301:QAQ655301 QKH655301:QKM655301 QUD655301:QUI655301 RDZ655301:REE655301 RNV655301:ROA655301 RXR655301:RXW655301 SHN655301:SHS655301 SRJ655301:SRO655301 TBF655301:TBK655301 TLB655301:TLG655301 TUX655301:TVC655301 UET655301:UEY655301 UOP655301:UOU655301 UYL655301:UYQ655301 VIH655301:VIM655301 VSD655301:VSI655301 WBZ655301:WCE655301 WLV655301:WMA655301 WVR655301:WVW655301 J720837:O720837 JF720837:JK720837 TB720837:TG720837 ACX720837:ADC720837 AMT720837:AMY720837 AWP720837:AWU720837 BGL720837:BGQ720837 BQH720837:BQM720837 CAD720837:CAI720837 CJZ720837:CKE720837 CTV720837:CUA720837 DDR720837:DDW720837 DNN720837:DNS720837 DXJ720837:DXO720837 EHF720837:EHK720837 ERB720837:ERG720837 FAX720837:FBC720837 FKT720837:FKY720837 FUP720837:FUU720837 GEL720837:GEQ720837 GOH720837:GOM720837 GYD720837:GYI720837 HHZ720837:HIE720837 HRV720837:HSA720837 IBR720837:IBW720837 ILN720837:ILS720837 IVJ720837:IVO720837 JFF720837:JFK720837 JPB720837:JPG720837 JYX720837:JZC720837 KIT720837:KIY720837 KSP720837:KSU720837 LCL720837:LCQ720837 LMH720837:LMM720837 LWD720837:LWI720837 MFZ720837:MGE720837 MPV720837:MQA720837 MZR720837:MZW720837 NJN720837:NJS720837 NTJ720837:NTO720837 ODF720837:ODK720837 ONB720837:ONG720837 OWX720837:OXC720837 PGT720837:PGY720837 PQP720837:PQU720837 QAL720837:QAQ720837 QKH720837:QKM720837 QUD720837:QUI720837 RDZ720837:REE720837 RNV720837:ROA720837 RXR720837:RXW720837 SHN720837:SHS720837 SRJ720837:SRO720837 TBF720837:TBK720837 TLB720837:TLG720837 TUX720837:TVC720837 UET720837:UEY720837 UOP720837:UOU720837 UYL720837:UYQ720837 VIH720837:VIM720837 VSD720837:VSI720837 WBZ720837:WCE720837 WLV720837:WMA720837 WVR720837:WVW720837 J786373:O786373 JF786373:JK786373 TB786373:TG786373 ACX786373:ADC786373 AMT786373:AMY786373 AWP786373:AWU786373 BGL786373:BGQ786373 BQH786373:BQM786373 CAD786373:CAI786373 CJZ786373:CKE786373 CTV786373:CUA786373 DDR786373:DDW786373 DNN786373:DNS786373 DXJ786373:DXO786373 EHF786373:EHK786373 ERB786373:ERG786373 FAX786373:FBC786373 FKT786373:FKY786373 FUP786373:FUU786373 GEL786373:GEQ786373 GOH786373:GOM786373 GYD786373:GYI786373 HHZ786373:HIE786373 HRV786373:HSA786373 IBR786373:IBW786373 ILN786373:ILS786373 IVJ786373:IVO786373 JFF786373:JFK786373 JPB786373:JPG786373 JYX786373:JZC786373 KIT786373:KIY786373 KSP786373:KSU786373 LCL786373:LCQ786373 LMH786373:LMM786373 LWD786373:LWI786373 MFZ786373:MGE786373 MPV786373:MQA786373 MZR786373:MZW786373 NJN786373:NJS786373 NTJ786373:NTO786373 ODF786373:ODK786373 ONB786373:ONG786373 OWX786373:OXC786373 PGT786373:PGY786373 PQP786373:PQU786373 QAL786373:QAQ786373 QKH786373:QKM786373 QUD786373:QUI786373 RDZ786373:REE786373 RNV786373:ROA786373 RXR786373:RXW786373 SHN786373:SHS786373 SRJ786373:SRO786373 TBF786373:TBK786373 TLB786373:TLG786373 TUX786373:TVC786373 UET786373:UEY786373 UOP786373:UOU786373 UYL786373:UYQ786373 VIH786373:VIM786373 VSD786373:VSI786373 WBZ786373:WCE786373 WLV786373:WMA786373 WVR786373:WVW786373 J851909:O851909 JF851909:JK851909 TB851909:TG851909 ACX851909:ADC851909 AMT851909:AMY851909 AWP851909:AWU851909 BGL851909:BGQ851909 BQH851909:BQM851909 CAD851909:CAI851909 CJZ851909:CKE851909 CTV851909:CUA851909 DDR851909:DDW851909 DNN851909:DNS851909 DXJ851909:DXO851909 EHF851909:EHK851909 ERB851909:ERG851909 FAX851909:FBC851909 FKT851909:FKY851909 FUP851909:FUU851909 GEL851909:GEQ851909 GOH851909:GOM851909 GYD851909:GYI851909 HHZ851909:HIE851909 HRV851909:HSA851909 IBR851909:IBW851909 ILN851909:ILS851909 IVJ851909:IVO851909 JFF851909:JFK851909 JPB851909:JPG851909 JYX851909:JZC851909 KIT851909:KIY851909 KSP851909:KSU851909 LCL851909:LCQ851909 LMH851909:LMM851909 LWD851909:LWI851909 MFZ851909:MGE851909 MPV851909:MQA851909 MZR851909:MZW851909 NJN851909:NJS851909 NTJ851909:NTO851909 ODF851909:ODK851909 ONB851909:ONG851909 OWX851909:OXC851909 PGT851909:PGY851909 PQP851909:PQU851909 QAL851909:QAQ851909 QKH851909:QKM851909 QUD851909:QUI851909 RDZ851909:REE851909 RNV851909:ROA851909 RXR851909:RXW851909 SHN851909:SHS851909 SRJ851909:SRO851909 TBF851909:TBK851909 TLB851909:TLG851909 TUX851909:TVC851909 UET851909:UEY851909 UOP851909:UOU851909 UYL851909:UYQ851909 VIH851909:VIM851909 VSD851909:VSI851909 WBZ851909:WCE851909 WLV851909:WMA851909 WVR851909:WVW851909 J917445:O917445 JF917445:JK917445 TB917445:TG917445 ACX917445:ADC917445 AMT917445:AMY917445 AWP917445:AWU917445 BGL917445:BGQ917445 BQH917445:BQM917445 CAD917445:CAI917445 CJZ917445:CKE917445 CTV917445:CUA917445 DDR917445:DDW917445 DNN917445:DNS917445 DXJ917445:DXO917445 EHF917445:EHK917445 ERB917445:ERG917445 FAX917445:FBC917445 FKT917445:FKY917445 FUP917445:FUU917445 GEL917445:GEQ917445 GOH917445:GOM917445 GYD917445:GYI917445 HHZ917445:HIE917445 HRV917445:HSA917445 IBR917445:IBW917445 ILN917445:ILS917445 IVJ917445:IVO917445 JFF917445:JFK917445 JPB917445:JPG917445 JYX917445:JZC917445 KIT917445:KIY917445 KSP917445:KSU917445 LCL917445:LCQ917445 LMH917445:LMM917445 LWD917445:LWI917445 MFZ917445:MGE917445 MPV917445:MQA917445 MZR917445:MZW917445 NJN917445:NJS917445 NTJ917445:NTO917445 ODF917445:ODK917445 ONB917445:ONG917445 OWX917445:OXC917445 PGT917445:PGY917445 PQP917445:PQU917445 QAL917445:QAQ917445 QKH917445:QKM917445 QUD917445:QUI917445 RDZ917445:REE917445 RNV917445:ROA917445 RXR917445:RXW917445 SHN917445:SHS917445 SRJ917445:SRO917445 TBF917445:TBK917445 TLB917445:TLG917445 TUX917445:TVC917445 UET917445:UEY917445 UOP917445:UOU917445 UYL917445:UYQ917445 VIH917445:VIM917445 VSD917445:VSI917445 WBZ917445:WCE917445 WLV917445:WMA917445 WVR917445:WVW917445 J982981:O982981 JF982981:JK982981 TB982981:TG982981 ACX982981:ADC982981 AMT982981:AMY982981 AWP982981:AWU982981 BGL982981:BGQ982981 BQH982981:BQM982981 CAD982981:CAI982981 CJZ982981:CKE982981 CTV982981:CUA982981 DDR982981:DDW982981 DNN982981:DNS982981 DXJ982981:DXO982981 EHF982981:EHK982981 ERB982981:ERG982981 FAX982981:FBC982981 FKT982981:FKY982981 FUP982981:FUU982981 GEL982981:GEQ982981 GOH982981:GOM982981 GYD982981:GYI982981 HHZ982981:HIE982981 HRV982981:HSA982981 IBR982981:IBW982981 ILN982981:ILS982981 IVJ982981:IVO982981 JFF982981:JFK982981 JPB982981:JPG982981 JYX982981:JZC982981 KIT982981:KIY982981 KSP982981:KSU982981 LCL982981:LCQ982981 LMH982981:LMM982981 LWD982981:LWI982981 MFZ982981:MGE982981 MPV982981:MQA982981 MZR982981:MZW982981 NJN982981:NJS982981 NTJ982981:NTO982981 ODF982981:ODK982981 ONB982981:ONG982981 OWX982981:OXC982981 PGT982981:PGY982981 PQP982981:PQU982981 QAL982981:QAQ982981 QKH982981:QKM982981 QUD982981:QUI982981 RDZ982981:REE982981 RNV982981:ROA982981 RXR982981:RXW982981 SHN982981:SHS982981 SRJ982981:SRO982981 TBF982981:TBK982981 TLB982981:TLG982981 TUX982981:TVC982981 UET982981:UEY982981 UOP982981:UOU982981 UYL982981:UYQ982981 VIH982981:VIM982981 VSD982981:VSI982981 WBZ982981:WCE982981 JF15:JK15 WVR15:WVW15 WLV15:WMA15 WBZ15:WCE15 VSD15:VSI15 VIH15:VIM15 UYL15:UYQ15 UOP15:UOU15 UET15:UEY15 TUX15:TVC15 TLB15:TLG15 TBF15:TBK15 SRJ15:SRO15 SHN15:SHS15 RXR15:RXW15 RNV15:ROA15 RDZ15:REE15 QUD15:QUI15 QKH15:QKM15 QAL15:QAQ15 PQP15:PQU15 PGT15:PGY15 OWX15:OXC15 ONB15:ONG15 ODF15:ODK15 NTJ15:NTO15 NJN15:NJS15 MZR15:MZW15 MPV15:MQA15 MFZ15:MGE15 LWD15:LWI15 LMH15:LMM15 LCL15:LCQ15 KSP15:KSU15 KIT15:KIY15 JYX15:JZC15 JPB15:JPG15 JFF15:JFK15 IVJ15:IVO15 ILN15:ILS15 IBR15:IBW15 HRV15:HSA15 HHZ15:HIE15 GYD15:GYI15 GOH15:GOM15 GEL15:GEQ15 FUP15:FUU15 FKT15:FKY15 FAX15:FBC15 ERB15:ERG15 EHF15:EHK15 DXJ15:DXO15 DNN15:DNS15 DDR15:DDW15 CTV15:CUA15 CJZ15:CKE15 CAD15:CAI15 BQH15:BQM15 BGL15:BGQ15 AWP15:AWU15 AMT15:AMY15 ACX15:ADC15 TB15:TG15" xr:uid="{00000000-0002-0000-0400-00000A000000}">
      <formula1>"Rehab, New Construction, Reconstruction"</formula1>
    </dataValidation>
    <dataValidation type="list" allowBlank="1" showInputMessage="1" showErrorMessage="1" sqref="L65516:P65516 JH65516:JL65516 TD65516:TH65516 ACZ65516:ADD65516 AMV65516:AMZ65516 AWR65516:AWV65516 BGN65516:BGR65516 BQJ65516:BQN65516 CAF65516:CAJ65516 CKB65516:CKF65516 CTX65516:CUB65516 DDT65516:DDX65516 DNP65516:DNT65516 DXL65516:DXP65516 EHH65516:EHL65516 ERD65516:ERH65516 FAZ65516:FBD65516 FKV65516:FKZ65516 FUR65516:FUV65516 GEN65516:GER65516 GOJ65516:GON65516 GYF65516:GYJ65516 HIB65516:HIF65516 HRX65516:HSB65516 IBT65516:IBX65516 ILP65516:ILT65516 IVL65516:IVP65516 JFH65516:JFL65516 JPD65516:JPH65516 JYZ65516:JZD65516 KIV65516:KIZ65516 KSR65516:KSV65516 LCN65516:LCR65516 LMJ65516:LMN65516 LWF65516:LWJ65516 MGB65516:MGF65516 MPX65516:MQB65516 MZT65516:MZX65516 NJP65516:NJT65516 NTL65516:NTP65516 ODH65516:ODL65516 OND65516:ONH65516 OWZ65516:OXD65516 PGV65516:PGZ65516 PQR65516:PQV65516 QAN65516:QAR65516 QKJ65516:QKN65516 QUF65516:QUJ65516 REB65516:REF65516 RNX65516:ROB65516 RXT65516:RXX65516 SHP65516:SHT65516 SRL65516:SRP65516 TBH65516:TBL65516 TLD65516:TLH65516 TUZ65516:TVD65516 UEV65516:UEZ65516 UOR65516:UOV65516 UYN65516:UYR65516 VIJ65516:VIN65516 VSF65516:VSJ65516 WCB65516:WCF65516 WLX65516:WMB65516 WVT65516:WVX65516 L131052:P131052 JH131052:JL131052 TD131052:TH131052 ACZ131052:ADD131052 AMV131052:AMZ131052 AWR131052:AWV131052 BGN131052:BGR131052 BQJ131052:BQN131052 CAF131052:CAJ131052 CKB131052:CKF131052 CTX131052:CUB131052 DDT131052:DDX131052 DNP131052:DNT131052 DXL131052:DXP131052 EHH131052:EHL131052 ERD131052:ERH131052 FAZ131052:FBD131052 FKV131052:FKZ131052 FUR131052:FUV131052 GEN131052:GER131052 GOJ131052:GON131052 GYF131052:GYJ131052 HIB131052:HIF131052 HRX131052:HSB131052 IBT131052:IBX131052 ILP131052:ILT131052 IVL131052:IVP131052 JFH131052:JFL131052 JPD131052:JPH131052 JYZ131052:JZD131052 KIV131052:KIZ131052 KSR131052:KSV131052 LCN131052:LCR131052 LMJ131052:LMN131052 LWF131052:LWJ131052 MGB131052:MGF131052 MPX131052:MQB131052 MZT131052:MZX131052 NJP131052:NJT131052 NTL131052:NTP131052 ODH131052:ODL131052 OND131052:ONH131052 OWZ131052:OXD131052 PGV131052:PGZ131052 PQR131052:PQV131052 QAN131052:QAR131052 QKJ131052:QKN131052 QUF131052:QUJ131052 REB131052:REF131052 RNX131052:ROB131052 RXT131052:RXX131052 SHP131052:SHT131052 SRL131052:SRP131052 TBH131052:TBL131052 TLD131052:TLH131052 TUZ131052:TVD131052 UEV131052:UEZ131052 UOR131052:UOV131052 UYN131052:UYR131052 VIJ131052:VIN131052 VSF131052:VSJ131052 WCB131052:WCF131052 WLX131052:WMB131052 WVT131052:WVX131052 L196588:P196588 JH196588:JL196588 TD196588:TH196588 ACZ196588:ADD196588 AMV196588:AMZ196588 AWR196588:AWV196588 BGN196588:BGR196588 BQJ196588:BQN196588 CAF196588:CAJ196588 CKB196588:CKF196588 CTX196588:CUB196588 DDT196588:DDX196588 DNP196588:DNT196588 DXL196588:DXP196588 EHH196588:EHL196588 ERD196588:ERH196588 FAZ196588:FBD196588 FKV196588:FKZ196588 FUR196588:FUV196588 GEN196588:GER196588 GOJ196588:GON196588 GYF196588:GYJ196588 HIB196588:HIF196588 HRX196588:HSB196588 IBT196588:IBX196588 ILP196588:ILT196588 IVL196588:IVP196588 JFH196588:JFL196588 JPD196588:JPH196588 JYZ196588:JZD196588 KIV196588:KIZ196588 KSR196588:KSV196588 LCN196588:LCR196588 LMJ196588:LMN196588 LWF196588:LWJ196588 MGB196588:MGF196588 MPX196588:MQB196588 MZT196588:MZX196588 NJP196588:NJT196588 NTL196588:NTP196588 ODH196588:ODL196588 OND196588:ONH196588 OWZ196588:OXD196588 PGV196588:PGZ196588 PQR196588:PQV196588 QAN196588:QAR196588 QKJ196588:QKN196588 QUF196588:QUJ196588 REB196588:REF196588 RNX196588:ROB196588 RXT196588:RXX196588 SHP196588:SHT196588 SRL196588:SRP196588 TBH196588:TBL196588 TLD196588:TLH196588 TUZ196588:TVD196588 UEV196588:UEZ196588 UOR196588:UOV196588 UYN196588:UYR196588 VIJ196588:VIN196588 VSF196588:VSJ196588 WCB196588:WCF196588 WLX196588:WMB196588 WVT196588:WVX196588 L262124:P262124 JH262124:JL262124 TD262124:TH262124 ACZ262124:ADD262124 AMV262124:AMZ262124 AWR262124:AWV262124 BGN262124:BGR262124 BQJ262124:BQN262124 CAF262124:CAJ262124 CKB262124:CKF262124 CTX262124:CUB262124 DDT262124:DDX262124 DNP262124:DNT262124 DXL262124:DXP262124 EHH262124:EHL262124 ERD262124:ERH262124 FAZ262124:FBD262124 FKV262124:FKZ262124 FUR262124:FUV262124 GEN262124:GER262124 GOJ262124:GON262124 GYF262124:GYJ262124 HIB262124:HIF262124 HRX262124:HSB262124 IBT262124:IBX262124 ILP262124:ILT262124 IVL262124:IVP262124 JFH262124:JFL262124 JPD262124:JPH262124 JYZ262124:JZD262124 KIV262124:KIZ262124 KSR262124:KSV262124 LCN262124:LCR262124 LMJ262124:LMN262124 LWF262124:LWJ262124 MGB262124:MGF262124 MPX262124:MQB262124 MZT262124:MZX262124 NJP262124:NJT262124 NTL262124:NTP262124 ODH262124:ODL262124 OND262124:ONH262124 OWZ262124:OXD262124 PGV262124:PGZ262124 PQR262124:PQV262124 QAN262124:QAR262124 QKJ262124:QKN262124 QUF262124:QUJ262124 REB262124:REF262124 RNX262124:ROB262124 RXT262124:RXX262124 SHP262124:SHT262124 SRL262124:SRP262124 TBH262124:TBL262124 TLD262124:TLH262124 TUZ262124:TVD262124 UEV262124:UEZ262124 UOR262124:UOV262124 UYN262124:UYR262124 VIJ262124:VIN262124 VSF262124:VSJ262124 WCB262124:WCF262124 WLX262124:WMB262124 WVT262124:WVX262124 L327660:P327660 JH327660:JL327660 TD327660:TH327660 ACZ327660:ADD327660 AMV327660:AMZ327660 AWR327660:AWV327660 BGN327660:BGR327660 BQJ327660:BQN327660 CAF327660:CAJ327660 CKB327660:CKF327660 CTX327660:CUB327660 DDT327660:DDX327660 DNP327660:DNT327660 DXL327660:DXP327660 EHH327660:EHL327660 ERD327660:ERH327660 FAZ327660:FBD327660 FKV327660:FKZ327660 FUR327660:FUV327660 GEN327660:GER327660 GOJ327660:GON327660 GYF327660:GYJ327660 HIB327660:HIF327660 HRX327660:HSB327660 IBT327660:IBX327660 ILP327660:ILT327660 IVL327660:IVP327660 JFH327660:JFL327660 JPD327660:JPH327660 JYZ327660:JZD327660 KIV327660:KIZ327660 KSR327660:KSV327660 LCN327660:LCR327660 LMJ327660:LMN327660 LWF327660:LWJ327660 MGB327660:MGF327660 MPX327660:MQB327660 MZT327660:MZX327660 NJP327660:NJT327660 NTL327660:NTP327660 ODH327660:ODL327660 OND327660:ONH327660 OWZ327660:OXD327660 PGV327660:PGZ327660 PQR327660:PQV327660 QAN327660:QAR327660 QKJ327660:QKN327660 QUF327660:QUJ327660 REB327660:REF327660 RNX327660:ROB327660 RXT327660:RXX327660 SHP327660:SHT327660 SRL327660:SRP327660 TBH327660:TBL327660 TLD327660:TLH327660 TUZ327660:TVD327660 UEV327660:UEZ327660 UOR327660:UOV327660 UYN327660:UYR327660 VIJ327660:VIN327660 VSF327660:VSJ327660 WCB327660:WCF327660 WLX327660:WMB327660 WVT327660:WVX327660 L393196:P393196 JH393196:JL393196 TD393196:TH393196 ACZ393196:ADD393196 AMV393196:AMZ393196 AWR393196:AWV393196 BGN393196:BGR393196 BQJ393196:BQN393196 CAF393196:CAJ393196 CKB393196:CKF393196 CTX393196:CUB393196 DDT393196:DDX393196 DNP393196:DNT393196 DXL393196:DXP393196 EHH393196:EHL393196 ERD393196:ERH393196 FAZ393196:FBD393196 FKV393196:FKZ393196 FUR393196:FUV393196 GEN393196:GER393196 GOJ393196:GON393196 GYF393196:GYJ393196 HIB393196:HIF393196 HRX393196:HSB393196 IBT393196:IBX393196 ILP393196:ILT393196 IVL393196:IVP393196 JFH393196:JFL393196 JPD393196:JPH393196 JYZ393196:JZD393196 KIV393196:KIZ393196 KSR393196:KSV393196 LCN393196:LCR393196 LMJ393196:LMN393196 LWF393196:LWJ393196 MGB393196:MGF393196 MPX393196:MQB393196 MZT393196:MZX393196 NJP393196:NJT393196 NTL393196:NTP393196 ODH393196:ODL393196 OND393196:ONH393196 OWZ393196:OXD393196 PGV393196:PGZ393196 PQR393196:PQV393196 QAN393196:QAR393196 QKJ393196:QKN393196 QUF393196:QUJ393196 REB393196:REF393196 RNX393196:ROB393196 RXT393196:RXX393196 SHP393196:SHT393196 SRL393196:SRP393196 TBH393196:TBL393196 TLD393196:TLH393196 TUZ393196:TVD393196 UEV393196:UEZ393196 UOR393196:UOV393196 UYN393196:UYR393196 VIJ393196:VIN393196 VSF393196:VSJ393196 WCB393196:WCF393196 WLX393196:WMB393196 WVT393196:WVX393196 L458732:P458732 JH458732:JL458732 TD458732:TH458732 ACZ458732:ADD458732 AMV458732:AMZ458732 AWR458732:AWV458732 BGN458732:BGR458732 BQJ458732:BQN458732 CAF458732:CAJ458732 CKB458732:CKF458732 CTX458732:CUB458732 DDT458732:DDX458732 DNP458732:DNT458732 DXL458732:DXP458732 EHH458732:EHL458732 ERD458732:ERH458732 FAZ458732:FBD458732 FKV458732:FKZ458732 FUR458732:FUV458732 GEN458732:GER458732 GOJ458732:GON458732 GYF458732:GYJ458732 HIB458732:HIF458732 HRX458732:HSB458732 IBT458732:IBX458732 ILP458732:ILT458732 IVL458732:IVP458732 JFH458732:JFL458732 JPD458732:JPH458732 JYZ458732:JZD458732 KIV458732:KIZ458732 KSR458732:KSV458732 LCN458732:LCR458732 LMJ458732:LMN458732 LWF458732:LWJ458732 MGB458732:MGF458732 MPX458732:MQB458732 MZT458732:MZX458732 NJP458732:NJT458732 NTL458732:NTP458732 ODH458732:ODL458732 OND458732:ONH458732 OWZ458732:OXD458732 PGV458732:PGZ458732 PQR458732:PQV458732 QAN458732:QAR458732 QKJ458732:QKN458732 QUF458732:QUJ458732 REB458732:REF458732 RNX458732:ROB458732 RXT458732:RXX458732 SHP458732:SHT458732 SRL458732:SRP458732 TBH458732:TBL458732 TLD458732:TLH458732 TUZ458732:TVD458732 UEV458732:UEZ458732 UOR458732:UOV458732 UYN458732:UYR458732 VIJ458732:VIN458732 VSF458732:VSJ458732 WCB458732:WCF458732 WLX458732:WMB458732 WVT458732:WVX458732 L524268:P524268 JH524268:JL524268 TD524268:TH524268 ACZ524268:ADD524268 AMV524268:AMZ524268 AWR524268:AWV524268 BGN524268:BGR524268 BQJ524268:BQN524268 CAF524268:CAJ524268 CKB524268:CKF524268 CTX524268:CUB524268 DDT524268:DDX524268 DNP524268:DNT524268 DXL524268:DXP524268 EHH524268:EHL524268 ERD524268:ERH524268 FAZ524268:FBD524268 FKV524268:FKZ524268 FUR524268:FUV524268 GEN524268:GER524268 GOJ524268:GON524268 GYF524268:GYJ524268 HIB524268:HIF524268 HRX524268:HSB524268 IBT524268:IBX524268 ILP524268:ILT524268 IVL524268:IVP524268 JFH524268:JFL524268 JPD524268:JPH524268 JYZ524268:JZD524268 KIV524268:KIZ524268 KSR524268:KSV524268 LCN524268:LCR524268 LMJ524268:LMN524268 LWF524268:LWJ524268 MGB524268:MGF524268 MPX524268:MQB524268 MZT524268:MZX524268 NJP524268:NJT524268 NTL524268:NTP524268 ODH524268:ODL524268 OND524268:ONH524268 OWZ524268:OXD524268 PGV524268:PGZ524268 PQR524268:PQV524268 QAN524268:QAR524268 QKJ524268:QKN524268 QUF524268:QUJ524268 REB524268:REF524268 RNX524268:ROB524268 RXT524268:RXX524268 SHP524268:SHT524268 SRL524268:SRP524268 TBH524268:TBL524268 TLD524268:TLH524268 TUZ524268:TVD524268 UEV524268:UEZ524268 UOR524268:UOV524268 UYN524268:UYR524268 VIJ524268:VIN524268 VSF524268:VSJ524268 WCB524268:WCF524268 WLX524268:WMB524268 WVT524268:WVX524268 L589804:P589804 JH589804:JL589804 TD589804:TH589804 ACZ589804:ADD589804 AMV589804:AMZ589804 AWR589804:AWV589804 BGN589804:BGR589804 BQJ589804:BQN589804 CAF589804:CAJ589804 CKB589804:CKF589804 CTX589804:CUB589804 DDT589804:DDX589804 DNP589804:DNT589804 DXL589804:DXP589804 EHH589804:EHL589804 ERD589804:ERH589804 FAZ589804:FBD589804 FKV589804:FKZ589804 FUR589804:FUV589804 GEN589804:GER589804 GOJ589804:GON589804 GYF589804:GYJ589804 HIB589804:HIF589804 HRX589804:HSB589804 IBT589804:IBX589804 ILP589804:ILT589804 IVL589804:IVP589804 JFH589804:JFL589804 JPD589804:JPH589804 JYZ589804:JZD589804 KIV589804:KIZ589804 KSR589804:KSV589804 LCN589804:LCR589804 LMJ589804:LMN589804 LWF589804:LWJ589804 MGB589804:MGF589804 MPX589804:MQB589804 MZT589804:MZX589804 NJP589804:NJT589804 NTL589804:NTP589804 ODH589804:ODL589804 OND589804:ONH589804 OWZ589804:OXD589804 PGV589804:PGZ589804 PQR589804:PQV589804 QAN589804:QAR589804 QKJ589804:QKN589804 QUF589804:QUJ589804 REB589804:REF589804 RNX589804:ROB589804 RXT589804:RXX589804 SHP589804:SHT589804 SRL589804:SRP589804 TBH589804:TBL589804 TLD589804:TLH589804 TUZ589804:TVD589804 UEV589804:UEZ589804 UOR589804:UOV589804 UYN589804:UYR589804 VIJ589804:VIN589804 VSF589804:VSJ589804 WCB589804:WCF589804 WLX589804:WMB589804 WVT589804:WVX589804 L655340:P655340 JH655340:JL655340 TD655340:TH655340 ACZ655340:ADD655340 AMV655340:AMZ655340 AWR655340:AWV655340 BGN655340:BGR655340 BQJ655340:BQN655340 CAF655340:CAJ655340 CKB655340:CKF655340 CTX655340:CUB655340 DDT655340:DDX655340 DNP655340:DNT655340 DXL655340:DXP655340 EHH655340:EHL655340 ERD655340:ERH655340 FAZ655340:FBD655340 FKV655340:FKZ655340 FUR655340:FUV655340 GEN655340:GER655340 GOJ655340:GON655340 GYF655340:GYJ655340 HIB655340:HIF655340 HRX655340:HSB655340 IBT655340:IBX655340 ILP655340:ILT655340 IVL655340:IVP655340 JFH655340:JFL655340 JPD655340:JPH655340 JYZ655340:JZD655340 KIV655340:KIZ655340 KSR655340:KSV655340 LCN655340:LCR655340 LMJ655340:LMN655340 LWF655340:LWJ655340 MGB655340:MGF655340 MPX655340:MQB655340 MZT655340:MZX655340 NJP655340:NJT655340 NTL655340:NTP655340 ODH655340:ODL655340 OND655340:ONH655340 OWZ655340:OXD655340 PGV655340:PGZ655340 PQR655340:PQV655340 QAN655340:QAR655340 QKJ655340:QKN655340 QUF655340:QUJ655340 REB655340:REF655340 RNX655340:ROB655340 RXT655340:RXX655340 SHP655340:SHT655340 SRL655340:SRP655340 TBH655340:TBL655340 TLD655340:TLH655340 TUZ655340:TVD655340 UEV655340:UEZ655340 UOR655340:UOV655340 UYN655340:UYR655340 VIJ655340:VIN655340 VSF655340:VSJ655340 WCB655340:WCF655340 WLX655340:WMB655340 WVT655340:WVX655340 L720876:P720876 JH720876:JL720876 TD720876:TH720876 ACZ720876:ADD720876 AMV720876:AMZ720876 AWR720876:AWV720876 BGN720876:BGR720876 BQJ720876:BQN720876 CAF720876:CAJ720876 CKB720876:CKF720876 CTX720876:CUB720876 DDT720876:DDX720876 DNP720876:DNT720876 DXL720876:DXP720876 EHH720876:EHL720876 ERD720876:ERH720876 FAZ720876:FBD720876 FKV720876:FKZ720876 FUR720876:FUV720876 GEN720876:GER720876 GOJ720876:GON720876 GYF720876:GYJ720876 HIB720876:HIF720876 HRX720876:HSB720876 IBT720876:IBX720876 ILP720876:ILT720876 IVL720876:IVP720876 JFH720876:JFL720876 JPD720876:JPH720876 JYZ720876:JZD720876 KIV720876:KIZ720876 KSR720876:KSV720876 LCN720876:LCR720876 LMJ720876:LMN720876 LWF720876:LWJ720876 MGB720876:MGF720876 MPX720876:MQB720876 MZT720876:MZX720876 NJP720876:NJT720876 NTL720876:NTP720876 ODH720876:ODL720876 OND720876:ONH720876 OWZ720876:OXD720876 PGV720876:PGZ720876 PQR720876:PQV720876 QAN720876:QAR720876 QKJ720876:QKN720876 QUF720876:QUJ720876 REB720876:REF720876 RNX720876:ROB720876 RXT720876:RXX720876 SHP720876:SHT720876 SRL720876:SRP720876 TBH720876:TBL720876 TLD720876:TLH720876 TUZ720876:TVD720876 UEV720876:UEZ720876 UOR720876:UOV720876 UYN720876:UYR720876 VIJ720876:VIN720876 VSF720876:VSJ720876 WCB720876:WCF720876 WLX720876:WMB720876 WVT720876:WVX720876 L786412:P786412 JH786412:JL786412 TD786412:TH786412 ACZ786412:ADD786412 AMV786412:AMZ786412 AWR786412:AWV786412 BGN786412:BGR786412 BQJ786412:BQN786412 CAF786412:CAJ786412 CKB786412:CKF786412 CTX786412:CUB786412 DDT786412:DDX786412 DNP786412:DNT786412 DXL786412:DXP786412 EHH786412:EHL786412 ERD786412:ERH786412 FAZ786412:FBD786412 FKV786412:FKZ786412 FUR786412:FUV786412 GEN786412:GER786412 GOJ786412:GON786412 GYF786412:GYJ786412 HIB786412:HIF786412 HRX786412:HSB786412 IBT786412:IBX786412 ILP786412:ILT786412 IVL786412:IVP786412 JFH786412:JFL786412 JPD786412:JPH786412 JYZ786412:JZD786412 KIV786412:KIZ786412 KSR786412:KSV786412 LCN786412:LCR786412 LMJ786412:LMN786412 LWF786412:LWJ786412 MGB786412:MGF786412 MPX786412:MQB786412 MZT786412:MZX786412 NJP786412:NJT786412 NTL786412:NTP786412 ODH786412:ODL786412 OND786412:ONH786412 OWZ786412:OXD786412 PGV786412:PGZ786412 PQR786412:PQV786412 QAN786412:QAR786412 QKJ786412:QKN786412 QUF786412:QUJ786412 REB786412:REF786412 RNX786412:ROB786412 RXT786412:RXX786412 SHP786412:SHT786412 SRL786412:SRP786412 TBH786412:TBL786412 TLD786412:TLH786412 TUZ786412:TVD786412 UEV786412:UEZ786412 UOR786412:UOV786412 UYN786412:UYR786412 VIJ786412:VIN786412 VSF786412:VSJ786412 WCB786412:WCF786412 WLX786412:WMB786412 WVT786412:WVX786412 L851948:P851948 JH851948:JL851948 TD851948:TH851948 ACZ851948:ADD851948 AMV851948:AMZ851948 AWR851948:AWV851948 BGN851948:BGR851948 BQJ851948:BQN851948 CAF851948:CAJ851948 CKB851948:CKF851948 CTX851948:CUB851948 DDT851948:DDX851948 DNP851948:DNT851948 DXL851948:DXP851948 EHH851948:EHL851948 ERD851948:ERH851948 FAZ851948:FBD851948 FKV851948:FKZ851948 FUR851948:FUV851948 GEN851948:GER851948 GOJ851948:GON851948 GYF851948:GYJ851948 HIB851948:HIF851948 HRX851948:HSB851948 IBT851948:IBX851948 ILP851948:ILT851948 IVL851948:IVP851948 JFH851948:JFL851948 JPD851948:JPH851948 JYZ851948:JZD851948 KIV851948:KIZ851948 KSR851948:KSV851948 LCN851948:LCR851948 LMJ851948:LMN851948 LWF851948:LWJ851948 MGB851948:MGF851948 MPX851948:MQB851948 MZT851948:MZX851948 NJP851948:NJT851948 NTL851948:NTP851948 ODH851948:ODL851948 OND851948:ONH851948 OWZ851948:OXD851948 PGV851948:PGZ851948 PQR851948:PQV851948 QAN851948:QAR851948 QKJ851948:QKN851948 QUF851948:QUJ851948 REB851948:REF851948 RNX851948:ROB851948 RXT851948:RXX851948 SHP851948:SHT851948 SRL851948:SRP851948 TBH851948:TBL851948 TLD851948:TLH851948 TUZ851948:TVD851948 UEV851948:UEZ851948 UOR851948:UOV851948 UYN851948:UYR851948 VIJ851948:VIN851948 VSF851948:VSJ851948 WCB851948:WCF851948 WLX851948:WMB851948 WVT851948:WVX851948 L917484:P917484 JH917484:JL917484 TD917484:TH917484 ACZ917484:ADD917484 AMV917484:AMZ917484 AWR917484:AWV917484 BGN917484:BGR917484 BQJ917484:BQN917484 CAF917484:CAJ917484 CKB917484:CKF917484 CTX917484:CUB917484 DDT917484:DDX917484 DNP917484:DNT917484 DXL917484:DXP917484 EHH917484:EHL917484 ERD917484:ERH917484 FAZ917484:FBD917484 FKV917484:FKZ917484 FUR917484:FUV917484 GEN917484:GER917484 GOJ917484:GON917484 GYF917484:GYJ917484 HIB917484:HIF917484 HRX917484:HSB917484 IBT917484:IBX917484 ILP917484:ILT917484 IVL917484:IVP917484 JFH917484:JFL917484 JPD917484:JPH917484 JYZ917484:JZD917484 KIV917484:KIZ917484 KSR917484:KSV917484 LCN917484:LCR917484 LMJ917484:LMN917484 LWF917484:LWJ917484 MGB917484:MGF917484 MPX917484:MQB917484 MZT917484:MZX917484 NJP917484:NJT917484 NTL917484:NTP917484 ODH917484:ODL917484 OND917484:ONH917484 OWZ917484:OXD917484 PGV917484:PGZ917484 PQR917484:PQV917484 QAN917484:QAR917484 QKJ917484:QKN917484 QUF917484:QUJ917484 REB917484:REF917484 RNX917484:ROB917484 RXT917484:RXX917484 SHP917484:SHT917484 SRL917484:SRP917484 TBH917484:TBL917484 TLD917484:TLH917484 TUZ917484:TVD917484 UEV917484:UEZ917484 UOR917484:UOV917484 UYN917484:UYR917484 VIJ917484:VIN917484 VSF917484:VSJ917484 WCB917484:WCF917484 WLX917484:WMB917484 WVT917484:WVX917484 L983020:P983020 JH983020:JL983020 TD983020:TH983020 ACZ983020:ADD983020 AMV983020:AMZ983020 AWR983020:AWV983020 BGN983020:BGR983020 BQJ983020:BQN983020 CAF983020:CAJ983020 CKB983020:CKF983020 CTX983020:CUB983020 DDT983020:DDX983020 DNP983020:DNT983020 DXL983020:DXP983020 EHH983020:EHL983020 ERD983020:ERH983020 FAZ983020:FBD983020 FKV983020:FKZ983020 FUR983020:FUV983020 GEN983020:GER983020 GOJ983020:GON983020 GYF983020:GYJ983020 HIB983020:HIF983020 HRX983020:HSB983020 IBT983020:IBX983020 ILP983020:ILT983020 IVL983020:IVP983020 JFH983020:JFL983020 JPD983020:JPH983020 JYZ983020:JZD983020 KIV983020:KIZ983020 KSR983020:KSV983020 LCN983020:LCR983020 LMJ983020:LMN983020 LWF983020:LWJ983020 MGB983020:MGF983020 MPX983020:MQB983020 MZT983020:MZX983020 NJP983020:NJT983020 NTL983020:NTP983020 ODH983020:ODL983020 OND983020:ONH983020 OWZ983020:OXD983020 PGV983020:PGZ983020 PQR983020:PQV983020 QAN983020:QAR983020 QKJ983020:QKN983020 QUF983020:QUJ983020 REB983020:REF983020 RNX983020:ROB983020 RXT983020:RXX983020 SHP983020:SHT983020 SRL983020:SRP983020 TBH983020:TBL983020 TLD983020:TLH983020 TUZ983020:TVD983020 UEV983020:UEZ983020 UOR983020:UOV983020 UYN983020:UYR983020 VIJ983020:VIN983020 VSF983020:VSJ983020 WCB983020:WCF983020 WLX983020:WMB983020 WVT983020:WVX983020" xr:uid="{00000000-0002-0000-0400-00000B000000}">
      <formula1>"Disabled, Elderly, Previously Homeless, Veterans, Children Exiting Foster Care, Other"</formula1>
    </dataValidation>
    <dataValidation type="list" allowBlank="1" showInputMessage="1" showErrorMessage="1" sqref="WVQ982981 WLU982981 I65477 JE65477 TA65477 ACW65477 AMS65477 AWO65477 BGK65477 BQG65477 CAC65477 CJY65477 CTU65477 DDQ65477 DNM65477 DXI65477 EHE65477 ERA65477 FAW65477 FKS65477 FUO65477 GEK65477 GOG65477 GYC65477 HHY65477 HRU65477 IBQ65477 ILM65477 IVI65477 JFE65477 JPA65477 JYW65477 KIS65477 KSO65477 LCK65477 LMG65477 LWC65477 MFY65477 MPU65477 MZQ65477 NJM65477 NTI65477 ODE65477 ONA65477 OWW65477 PGS65477 PQO65477 QAK65477 QKG65477 QUC65477 RDY65477 RNU65477 RXQ65477 SHM65477 SRI65477 TBE65477 TLA65477 TUW65477 UES65477 UOO65477 UYK65477 VIG65477 VSC65477 WBY65477 WLU65477 WVQ65477 I131013 JE131013 TA131013 ACW131013 AMS131013 AWO131013 BGK131013 BQG131013 CAC131013 CJY131013 CTU131013 DDQ131013 DNM131013 DXI131013 EHE131013 ERA131013 FAW131013 FKS131013 FUO131013 GEK131013 GOG131013 GYC131013 HHY131013 HRU131013 IBQ131013 ILM131013 IVI131013 JFE131013 JPA131013 JYW131013 KIS131013 KSO131013 LCK131013 LMG131013 LWC131013 MFY131013 MPU131013 MZQ131013 NJM131013 NTI131013 ODE131013 ONA131013 OWW131013 PGS131013 PQO131013 QAK131013 QKG131013 QUC131013 RDY131013 RNU131013 RXQ131013 SHM131013 SRI131013 TBE131013 TLA131013 TUW131013 UES131013 UOO131013 UYK131013 VIG131013 VSC131013 WBY131013 WLU131013 WVQ131013 I196549 JE196549 TA196549 ACW196549 AMS196549 AWO196549 BGK196549 BQG196549 CAC196549 CJY196549 CTU196549 DDQ196549 DNM196549 DXI196549 EHE196549 ERA196549 FAW196549 FKS196549 FUO196549 GEK196549 GOG196549 GYC196549 HHY196549 HRU196549 IBQ196549 ILM196549 IVI196549 JFE196549 JPA196549 JYW196549 KIS196549 KSO196549 LCK196549 LMG196549 LWC196549 MFY196549 MPU196549 MZQ196549 NJM196549 NTI196549 ODE196549 ONA196549 OWW196549 PGS196549 PQO196549 QAK196549 QKG196549 QUC196549 RDY196549 RNU196549 RXQ196549 SHM196549 SRI196549 TBE196549 TLA196549 TUW196549 UES196549 UOO196549 UYK196549 VIG196549 VSC196549 WBY196549 WLU196549 WVQ196549 I262085 JE262085 TA262085 ACW262085 AMS262085 AWO262085 BGK262085 BQG262085 CAC262085 CJY262085 CTU262085 DDQ262085 DNM262085 DXI262085 EHE262085 ERA262085 FAW262085 FKS262085 FUO262085 GEK262085 GOG262085 GYC262085 HHY262085 HRU262085 IBQ262085 ILM262085 IVI262085 JFE262085 JPA262085 JYW262085 KIS262085 KSO262085 LCK262085 LMG262085 LWC262085 MFY262085 MPU262085 MZQ262085 NJM262085 NTI262085 ODE262085 ONA262085 OWW262085 PGS262085 PQO262085 QAK262085 QKG262085 QUC262085 RDY262085 RNU262085 RXQ262085 SHM262085 SRI262085 TBE262085 TLA262085 TUW262085 UES262085 UOO262085 UYK262085 VIG262085 VSC262085 WBY262085 WLU262085 WVQ262085 I327621 JE327621 TA327621 ACW327621 AMS327621 AWO327621 BGK327621 BQG327621 CAC327621 CJY327621 CTU327621 DDQ327621 DNM327621 DXI327621 EHE327621 ERA327621 FAW327621 FKS327621 FUO327621 GEK327621 GOG327621 GYC327621 HHY327621 HRU327621 IBQ327621 ILM327621 IVI327621 JFE327621 JPA327621 JYW327621 KIS327621 KSO327621 LCK327621 LMG327621 LWC327621 MFY327621 MPU327621 MZQ327621 NJM327621 NTI327621 ODE327621 ONA327621 OWW327621 PGS327621 PQO327621 QAK327621 QKG327621 QUC327621 RDY327621 RNU327621 RXQ327621 SHM327621 SRI327621 TBE327621 TLA327621 TUW327621 UES327621 UOO327621 UYK327621 VIG327621 VSC327621 WBY327621 WLU327621 WVQ327621 I393157 JE393157 TA393157 ACW393157 AMS393157 AWO393157 BGK393157 BQG393157 CAC393157 CJY393157 CTU393157 DDQ393157 DNM393157 DXI393157 EHE393157 ERA393157 FAW393157 FKS393157 FUO393157 GEK393157 GOG393157 GYC393157 HHY393157 HRU393157 IBQ393157 ILM393157 IVI393157 JFE393157 JPA393157 JYW393157 KIS393157 KSO393157 LCK393157 LMG393157 LWC393157 MFY393157 MPU393157 MZQ393157 NJM393157 NTI393157 ODE393157 ONA393157 OWW393157 PGS393157 PQO393157 QAK393157 QKG393157 QUC393157 RDY393157 RNU393157 RXQ393157 SHM393157 SRI393157 TBE393157 TLA393157 TUW393157 UES393157 UOO393157 UYK393157 VIG393157 VSC393157 WBY393157 WLU393157 WVQ393157 I458693 JE458693 TA458693 ACW458693 AMS458693 AWO458693 BGK458693 BQG458693 CAC458693 CJY458693 CTU458693 DDQ458693 DNM458693 DXI458693 EHE458693 ERA458693 FAW458693 FKS458693 FUO458693 GEK458693 GOG458693 GYC458693 HHY458693 HRU458693 IBQ458693 ILM458693 IVI458693 JFE458693 JPA458693 JYW458693 KIS458693 KSO458693 LCK458693 LMG458693 LWC458693 MFY458693 MPU458693 MZQ458693 NJM458693 NTI458693 ODE458693 ONA458693 OWW458693 PGS458693 PQO458693 QAK458693 QKG458693 QUC458693 RDY458693 RNU458693 RXQ458693 SHM458693 SRI458693 TBE458693 TLA458693 TUW458693 UES458693 UOO458693 UYK458693 VIG458693 VSC458693 WBY458693 WLU458693 WVQ458693 I524229 JE524229 TA524229 ACW524229 AMS524229 AWO524229 BGK524229 BQG524229 CAC524229 CJY524229 CTU524229 DDQ524229 DNM524229 DXI524229 EHE524229 ERA524229 FAW524229 FKS524229 FUO524229 GEK524229 GOG524229 GYC524229 HHY524229 HRU524229 IBQ524229 ILM524229 IVI524229 JFE524229 JPA524229 JYW524229 KIS524229 KSO524229 LCK524229 LMG524229 LWC524229 MFY524229 MPU524229 MZQ524229 NJM524229 NTI524229 ODE524229 ONA524229 OWW524229 PGS524229 PQO524229 QAK524229 QKG524229 QUC524229 RDY524229 RNU524229 RXQ524229 SHM524229 SRI524229 TBE524229 TLA524229 TUW524229 UES524229 UOO524229 UYK524229 VIG524229 VSC524229 WBY524229 WLU524229 WVQ524229 I589765 JE589765 TA589765 ACW589765 AMS589765 AWO589765 BGK589765 BQG589765 CAC589765 CJY589765 CTU589765 DDQ589765 DNM589765 DXI589765 EHE589765 ERA589765 FAW589765 FKS589765 FUO589765 GEK589765 GOG589765 GYC589765 HHY589765 HRU589765 IBQ589765 ILM589765 IVI589765 JFE589765 JPA589765 JYW589765 KIS589765 KSO589765 LCK589765 LMG589765 LWC589765 MFY589765 MPU589765 MZQ589765 NJM589765 NTI589765 ODE589765 ONA589765 OWW589765 PGS589765 PQO589765 QAK589765 QKG589765 QUC589765 RDY589765 RNU589765 RXQ589765 SHM589765 SRI589765 TBE589765 TLA589765 TUW589765 UES589765 UOO589765 UYK589765 VIG589765 VSC589765 WBY589765 WLU589765 WVQ589765 I655301 JE655301 TA655301 ACW655301 AMS655301 AWO655301 BGK655301 BQG655301 CAC655301 CJY655301 CTU655301 DDQ655301 DNM655301 DXI655301 EHE655301 ERA655301 FAW655301 FKS655301 FUO655301 GEK655301 GOG655301 GYC655301 HHY655301 HRU655301 IBQ655301 ILM655301 IVI655301 JFE655301 JPA655301 JYW655301 KIS655301 KSO655301 LCK655301 LMG655301 LWC655301 MFY655301 MPU655301 MZQ655301 NJM655301 NTI655301 ODE655301 ONA655301 OWW655301 PGS655301 PQO655301 QAK655301 QKG655301 QUC655301 RDY655301 RNU655301 RXQ655301 SHM655301 SRI655301 TBE655301 TLA655301 TUW655301 UES655301 UOO655301 UYK655301 VIG655301 VSC655301 WBY655301 WLU655301 WVQ655301 I720837 JE720837 TA720837 ACW720837 AMS720837 AWO720837 BGK720837 BQG720837 CAC720837 CJY720837 CTU720837 DDQ720837 DNM720837 DXI720837 EHE720837 ERA720837 FAW720837 FKS720837 FUO720837 GEK720837 GOG720837 GYC720837 HHY720837 HRU720837 IBQ720837 ILM720837 IVI720837 JFE720837 JPA720837 JYW720837 KIS720837 KSO720837 LCK720837 LMG720837 LWC720837 MFY720837 MPU720837 MZQ720837 NJM720837 NTI720837 ODE720837 ONA720837 OWW720837 PGS720837 PQO720837 QAK720837 QKG720837 QUC720837 RDY720837 RNU720837 RXQ720837 SHM720837 SRI720837 TBE720837 TLA720837 TUW720837 UES720837 UOO720837 UYK720837 VIG720837 VSC720837 WBY720837 WLU720837 WVQ720837 I786373 JE786373 TA786373 ACW786373 AMS786373 AWO786373 BGK786373 BQG786373 CAC786373 CJY786373 CTU786373 DDQ786373 DNM786373 DXI786373 EHE786373 ERA786373 FAW786373 FKS786373 FUO786373 GEK786373 GOG786373 GYC786373 HHY786373 HRU786373 IBQ786373 ILM786373 IVI786373 JFE786373 JPA786373 JYW786373 KIS786373 KSO786373 LCK786373 LMG786373 LWC786373 MFY786373 MPU786373 MZQ786373 NJM786373 NTI786373 ODE786373 ONA786373 OWW786373 PGS786373 PQO786373 QAK786373 QKG786373 QUC786373 RDY786373 RNU786373 RXQ786373 SHM786373 SRI786373 TBE786373 TLA786373 TUW786373 UES786373 UOO786373 UYK786373 VIG786373 VSC786373 WBY786373 WLU786373 WVQ786373 I851909 JE851909 TA851909 ACW851909 AMS851909 AWO851909 BGK851909 BQG851909 CAC851909 CJY851909 CTU851909 DDQ851909 DNM851909 DXI851909 EHE851909 ERA851909 FAW851909 FKS851909 FUO851909 GEK851909 GOG851909 GYC851909 HHY851909 HRU851909 IBQ851909 ILM851909 IVI851909 JFE851909 JPA851909 JYW851909 KIS851909 KSO851909 LCK851909 LMG851909 LWC851909 MFY851909 MPU851909 MZQ851909 NJM851909 NTI851909 ODE851909 ONA851909 OWW851909 PGS851909 PQO851909 QAK851909 QKG851909 QUC851909 RDY851909 RNU851909 RXQ851909 SHM851909 SRI851909 TBE851909 TLA851909 TUW851909 UES851909 UOO851909 UYK851909 VIG851909 VSC851909 WBY851909 WLU851909 WVQ851909 I917445 JE917445 TA917445 ACW917445 AMS917445 AWO917445 BGK917445 BQG917445 CAC917445 CJY917445 CTU917445 DDQ917445 DNM917445 DXI917445 EHE917445 ERA917445 FAW917445 FKS917445 FUO917445 GEK917445 GOG917445 GYC917445 HHY917445 HRU917445 IBQ917445 ILM917445 IVI917445 JFE917445 JPA917445 JYW917445 KIS917445 KSO917445 LCK917445 LMG917445 LWC917445 MFY917445 MPU917445 MZQ917445 NJM917445 NTI917445 ODE917445 ONA917445 OWW917445 PGS917445 PQO917445 QAK917445 QKG917445 QUC917445 RDY917445 RNU917445 RXQ917445 SHM917445 SRI917445 TBE917445 TLA917445 TUW917445 UES917445 UOO917445 UYK917445 VIG917445 VSC917445 WBY917445 WLU917445 WVQ917445 I982981 JE982981 TA982981 ACW982981 AMS982981 AWO982981 BGK982981 BQG982981 CAC982981 CJY982981 CTU982981 DDQ982981 DNM982981 DXI982981 EHE982981 ERA982981 FAW982981 FKS982981 FUO982981 GEK982981 GOG982981 GYC982981 HHY982981 HRU982981 IBQ982981 ILM982981 IVI982981 JFE982981 JPA982981 JYW982981 KIS982981 KSO982981 LCK982981 LMG982981 LWC982981 MFY982981 MPU982981 MZQ982981 NJM982981 NTI982981 ODE982981 ONA982981 OWW982981 PGS982981 PQO982981 QAK982981 QKG982981 QUC982981 RDY982981 RNU982981 RXQ982981 SHM982981 SRI982981 TBE982981 TLA982981 TUW982981 UES982981 UOO982981 UYK982981 VIG982981 VSC982981 WBY982981 JE15 WVQ15 WLU15 WBY15 VSC15 VIG15 UYK15 UOO15 UES15 TUW15 TLA15 TBE15 SRI15 SHM15 RXQ15 RNU15 RDY15 QUC15 QKG15 QAK15 PQO15 PGS15 OWW15 ONA15 ODE15 NTI15 NJM15 MZQ15 MPU15 MFY15 LWC15 LMG15 LCK15 KSO15 KIS15 JYW15 JPA15 JFE15 IVI15 ILM15 IBQ15 HRU15 HHY15 GYC15 GOG15 GEK15 FUO15 FKS15 FAW15 ERA15 EHE15 DXI15 DNM15 DDQ15 CTU15 CJY15 CAC15 BQG15 BGK15 AWO15 AMS15 ACW15 TA15" xr:uid="{00000000-0002-0000-0400-00000C000000}">
      <formula1>"Rehab, New Construction, New &amp; Rehab, Other"</formula1>
    </dataValidation>
    <dataValidation type="list" allowBlank="1" showInputMessage="1" showErrorMessage="1" sqref="N65571:T65571 JJ65571:JP65571 TF65571:TL65571 ADB65571:ADH65571 AMX65571:AND65571 AWT65571:AWZ65571 BGP65571:BGV65571 BQL65571:BQR65571 CAH65571:CAN65571 CKD65571:CKJ65571 CTZ65571:CUF65571 DDV65571:DEB65571 DNR65571:DNX65571 DXN65571:DXT65571 EHJ65571:EHP65571 ERF65571:ERL65571 FBB65571:FBH65571 FKX65571:FLD65571 FUT65571:FUZ65571 GEP65571:GEV65571 GOL65571:GOR65571 GYH65571:GYN65571 HID65571:HIJ65571 HRZ65571:HSF65571 IBV65571:ICB65571 ILR65571:ILX65571 IVN65571:IVT65571 JFJ65571:JFP65571 JPF65571:JPL65571 JZB65571:JZH65571 KIX65571:KJD65571 KST65571:KSZ65571 LCP65571:LCV65571 LML65571:LMR65571 LWH65571:LWN65571 MGD65571:MGJ65571 MPZ65571:MQF65571 MZV65571:NAB65571 NJR65571:NJX65571 NTN65571:NTT65571 ODJ65571:ODP65571 ONF65571:ONL65571 OXB65571:OXH65571 PGX65571:PHD65571 PQT65571:PQZ65571 QAP65571:QAV65571 QKL65571:QKR65571 QUH65571:QUN65571 RED65571:REJ65571 RNZ65571:ROF65571 RXV65571:RYB65571 SHR65571:SHX65571 SRN65571:SRT65571 TBJ65571:TBP65571 TLF65571:TLL65571 TVB65571:TVH65571 UEX65571:UFD65571 UOT65571:UOZ65571 UYP65571:UYV65571 VIL65571:VIR65571 VSH65571:VSN65571 WCD65571:WCJ65571 WLZ65571:WMF65571 WVV65571:WWB65571 N131107:T131107 JJ131107:JP131107 TF131107:TL131107 ADB131107:ADH131107 AMX131107:AND131107 AWT131107:AWZ131107 BGP131107:BGV131107 BQL131107:BQR131107 CAH131107:CAN131107 CKD131107:CKJ131107 CTZ131107:CUF131107 DDV131107:DEB131107 DNR131107:DNX131107 DXN131107:DXT131107 EHJ131107:EHP131107 ERF131107:ERL131107 FBB131107:FBH131107 FKX131107:FLD131107 FUT131107:FUZ131107 GEP131107:GEV131107 GOL131107:GOR131107 GYH131107:GYN131107 HID131107:HIJ131107 HRZ131107:HSF131107 IBV131107:ICB131107 ILR131107:ILX131107 IVN131107:IVT131107 JFJ131107:JFP131107 JPF131107:JPL131107 JZB131107:JZH131107 KIX131107:KJD131107 KST131107:KSZ131107 LCP131107:LCV131107 LML131107:LMR131107 LWH131107:LWN131107 MGD131107:MGJ131107 MPZ131107:MQF131107 MZV131107:NAB131107 NJR131107:NJX131107 NTN131107:NTT131107 ODJ131107:ODP131107 ONF131107:ONL131107 OXB131107:OXH131107 PGX131107:PHD131107 PQT131107:PQZ131107 QAP131107:QAV131107 QKL131107:QKR131107 QUH131107:QUN131107 RED131107:REJ131107 RNZ131107:ROF131107 RXV131107:RYB131107 SHR131107:SHX131107 SRN131107:SRT131107 TBJ131107:TBP131107 TLF131107:TLL131107 TVB131107:TVH131107 UEX131107:UFD131107 UOT131107:UOZ131107 UYP131107:UYV131107 VIL131107:VIR131107 VSH131107:VSN131107 WCD131107:WCJ131107 WLZ131107:WMF131107 WVV131107:WWB131107 N196643:T196643 JJ196643:JP196643 TF196643:TL196643 ADB196643:ADH196643 AMX196643:AND196643 AWT196643:AWZ196643 BGP196643:BGV196643 BQL196643:BQR196643 CAH196643:CAN196643 CKD196643:CKJ196643 CTZ196643:CUF196643 DDV196643:DEB196643 DNR196643:DNX196643 DXN196643:DXT196643 EHJ196643:EHP196643 ERF196643:ERL196643 FBB196643:FBH196643 FKX196643:FLD196643 FUT196643:FUZ196643 GEP196643:GEV196643 GOL196643:GOR196643 GYH196643:GYN196643 HID196643:HIJ196643 HRZ196643:HSF196643 IBV196643:ICB196643 ILR196643:ILX196643 IVN196643:IVT196643 JFJ196643:JFP196643 JPF196643:JPL196643 JZB196643:JZH196643 KIX196643:KJD196643 KST196643:KSZ196643 LCP196643:LCV196643 LML196643:LMR196643 LWH196643:LWN196643 MGD196643:MGJ196643 MPZ196643:MQF196643 MZV196643:NAB196643 NJR196643:NJX196643 NTN196643:NTT196643 ODJ196643:ODP196643 ONF196643:ONL196643 OXB196643:OXH196643 PGX196643:PHD196643 PQT196643:PQZ196643 QAP196643:QAV196643 QKL196643:QKR196643 QUH196643:QUN196643 RED196643:REJ196643 RNZ196643:ROF196643 RXV196643:RYB196643 SHR196643:SHX196643 SRN196643:SRT196643 TBJ196643:TBP196643 TLF196643:TLL196643 TVB196643:TVH196643 UEX196643:UFD196643 UOT196643:UOZ196643 UYP196643:UYV196643 VIL196643:VIR196643 VSH196643:VSN196643 WCD196643:WCJ196643 WLZ196643:WMF196643 WVV196643:WWB196643 N262179:T262179 JJ262179:JP262179 TF262179:TL262179 ADB262179:ADH262179 AMX262179:AND262179 AWT262179:AWZ262179 BGP262179:BGV262179 BQL262179:BQR262179 CAH262179:CAN262179 CKD262179:CKJ262179 CTZ262179:CUF262179 DDV262179:DEB262179 DNR262179:DNX262179 DXN262179:DXT262179 EHJ262179:EHP262179 ERF262179:ERL262179 FBB262179:FBH262179 FKX262179:FLD262179 FUT262179:FUZ262179 GEP262179:GEV262179 GOL262179:GOR262179 GYH262179:GYN262179 HID262179:HIJ262179 HRZ262179:HSF262179 IBV262179:ICB262179 ILR262179:ILX262179 IVN262179:IVT262179 JFJ262179:JFP262179 JPF262179:JPL262179 JZB262179:JZH262179 KIX262179:KJD262179 KST262179:KSZ262179 LCP262179:LCV262179 LML262179:LMR262179 LWH262179:LWN262179 MGD262179:MGJ262179 MPZ262179:MQF262179 MZV262179:NAB262179 NJR262179:NJX262179 NTN262179:NTT262179 ODJ262179:ODP262179 ONF262179:ONL262179 OXB262179:OXH262179 PGX262179:PHD262179 PQT262179:PQZ262179 QAP262179:QAV262179 QKL262179:QKR262179 QUH262179:QUN262179 RED262179:REJ262179 RNZ262179:ROF262179 RXV262179:RYB262179 SHR262179:SHX262179 SRN262179:SRT262179 TBJ262179:TBP262179 TLF262179:TLL262179 TVB262179:TVH262179 UEX262179:UFD262179 UOT262179:UOZ262179 UYP262179:UYV262179 VIL262179:VIR262179 VSH262179:VSN262179 WCD262179:WCJ262179 WLZ262179:WMF262179 WVV262179:WWB262179 N327715:T327715 JJ327715:JP327715 TF327715:TL327715 ADB327715:ADH327715 AMX327715:AND327715 AWT327715:AWZ327715 BGP327715:BGV327715 BQL327715:BQR327715 CAH327715:CAN327715 CKD327715:CKJ327715 CTZ327715:CUF327715 DDV327715:DEB327715 DNR327715:DNX327715 DXN327715:DXT327715 EHJ327715:EHP327715 ERF327715:ERL327715 FBB327715:FBH327715 FKX327715:FLD327715 FUT327715:FUZ327715 GEP327715:GEV327715 GOL327715:GOR327715 GYH327715:GYN327715 HID327715:HIJ327715 HRZ327715:HSF327715 IBV327715:ICB327715 ILR327715:ILX327715 IVN327715:IVT327715 JFJ327715:JFP327715 JPF327715:JPL327715 JZB327715:JZH327715 KIX327715:KJD327715 KST327715:KSZ327715 LCP327715:LCV327715 LML327715:LMR327715 LWH327715:LWN327715 MGD327715:MGJ327715 MPZ327715:MQF327715 MZV327715:NAB327715 NJR327715:NJX327715 NTN327715:NTT327715 ODJ327715:ODP327715 ONF327715:ONL327715 OXB327715:OXH327715 PGX327715:PHD327715 PQT327715:PQZ327715 QAP327715:QAV327715 QKL327715:QKR327715 QUH327715:QUN327715 RED327715:REJ327715 RNZ327715:ROF327715 RXV327715:RYB327715 SHR327715:SHX327715 SRN327715:SRT327715 TBJ327715:TBP327715 TLF327715:TLL327715 TVB327715:TVH327715 UEX327715:UFD327715 UOT327715:UOZ327715 UYP327715:UYV327715 VIL327715:VIR327715 VSH327715:VSN327715 WCD327715:WCJ327715 WLZ327715:WMF327715 WVV327715:WWB327715 N393251:T393251 JJ393251:JP393251 TF393251:TL393251 ADB393251:ADH393251 AMX393251:AND393251 AWT393251:AWZ393251 BGP393251:BGV393251 BQL393251:BQR393251 CAH393251:CAN393251 CKD393251:CKJ393251 CTZ393251:CUF393251 DDV393251:DEB393251 DNR393251:DNX393251 DXN393251:DXT393251 EHJ393251:EHP393251 ERF393251:ERL393251 FBB393251:FBH393251 FKX393251:FLD393251 FUT393251:FUZ393251 GEP393251:GEV393251 GOL393251:GOR393251 GYH393251:GYN393251 HID393251:HIJ393251 HRZ393251:HSF393251 IBV393251:ICB393251 ILR393251:ILX393251 IVN393251:IVT393251 JFJ393251:JFP393251 JPF393251:JPL393251 JZB393251:JZH393251 KIX393251:KJD393251 KST393251:KSZ393251 LCP393251:LCV393251 LML393251:LMR393251 LWH393251:LWN393251 MGD393251:MGJ393251 MPZ393251:MQF393251 MZV393251:NAB393251 NJR393251:NJX393251 NTN393251:NTT393251 ODJ393251:ODP393251 ONF393251:ONL393251 OXB393251:OXH393251 PGX393251:PHD393251 PQT393251:PQZ393251 QAP393251:QAV393251 QKL393251:QKR393251 QUH393251:QUN393251 RED393251:REJ393251 RNZ393251:ROF393251 RXV393251:RYB393251 SHR393251:SHX393251 SRN393251:SRT393251 TBJ393251:TBP393251 TLF393251:TLL393251 TVB393251:TVH393251 UEX393251:UFD393251 UOT393251:UOZ393251 UYP393251:UYV393251 VIL393251:VIR393251 VSH393251:VSN393251 WCD393251:WCJ393251 WLZ393251:WMF393251 WVV393251:WWB393251 N458787:T458787 JJ458787:JP458787 TF458787:TL458787 ADB458787:ADH458787 AMX458787:AND458787 AWT458787:AWZ458787 BGP458787:BGV458787 BQL458787:BQR458787 CAH458787:CAN458787 CKD458787:CKJ458787 CTZ458787:CUF458787 DDV458787:DEB458787 DNR458787:DNX458787 DXN458787:DXT458787 EHJ458787:EHP458787 ERF458787:ERL458787 FBB458787:FBH458787 FKX458787:FLD458787 FUT458787:FUZ458787 GEP458787:GEV458787 GOL458787:GOR458787 GYH458787:GYN458787 HID458787:HIJ458787 HRZ458787:HSF458787 IBV458787:ICB458787 ILR458787:ILX458787 IVN458787:IVT458787 JFJ458787:JFP458787 JPF458787:JPL458787 JZB458787:JZH458787 KIX458787:KJD458787 KST458787:KSZ458787 LCP458787:LCV458787 LML458787:LMR458787 LWH458787:LWN458787 MGD458787:MGJ458787 MPZ458787:MQF458787 MZV458787:NAB458787 NJR458787:NJX458787 NTN458787:NTT458787 ODJ458787:ODP458787 ONF458787:ONL458787 OXB458787:OXH458787 PGX458787:PHD458787 PQT458787:PQZ458787 QAP458787:QAV458787 QKL458787:QKR458787 QUH458787:QUN458787 RED458787:REJ458787 RNZ458787:ROF458787 RXV458787:RYB458787 SHR458787:SHX458787 SRN458787:SRT458787 TBJ458787:TBP458787 TLF458787:TLL458787 TVB458787:TVH458787 UEX458787:UFD458787 UOT458787:UOZ458787 UYP458787:UYV458787 VIL458787:VIR458787 VSH458787:VSN458787 WCD458787:WCJ458787 WLZ458787:WMF458787 WVV458787:WWB458787 N524323:T524323 JJ524323:JP524323 TF524323:TL524323 ADB524323:ADH524323 AMX524323:AND524323 AWT524323:AWZ524323 BGP524323:BGV524323 BQL524323:BQR524323 CAH524323:CAN524323 CKD524323:CKJ524323 CTZ524323:CUF524323 DDV524323:DEB524323 DNR524323:DNX524323 DXN524323:DXT524323 EHJ524323:EHP524323 ERF524323:ERL524323 FBB524323:FBH524323 FKX524323:FLD524323 FUT524323:FUZ524323 GEP524323:GEV524323 GOL524323:GOR524323 GYH524323:GYN524323 HID524323:HIJ524323 HRZ524323:HSF524323 IBV524323:ICB524323 ILR524323:ILX524323 IVN524323:IVT524323 JFJ524323:JFP524323 JPF524323:JPL524323 JZB524323:JZH524323 KIX524323:KJD524323 KST524323:KSZ524323 LCP524323:LCV524323 LML524323:LMR524323 LWH524323:LWN524323 MGD524323:MGJ524323 MPZ524323:MQF524323 MZV524323:NAB524323 NJR524323:NJX524323 NTN524323:NTT524323 ODJ524323:ODP524323 ONF524323:ONL524323 OXB524323:OXH524323 PGX524323:PHD524323 PQT524323:PQZ524323 QAP524323:QAV524323 QKL524323:QKR524323 QUH524323:QUN524323 RED524323:REJ524323 RNZ524323:ROF524323 RXV524323:RYB524323 SHR524323:SHX524323 SRN524323:SRT524323 TBJ524323:TBP524323 TLF524323:TLL524323 TVB524323:TVH524323 UEX524323:UFD524323 UOT524323:UOZ524323 UYP524323:UYV524323 VIL524323:VIR524323 VSH524323:VSN524323 WCD524323:WCJ524323 WLZ524323:WMF524323 WVV524323:WWB524323 N589859:T589859 JJ589859:JP589859 TF589859:TL589859 ADB589859:ADH589859 AMX589859:AND589859 AWT589859:AWZ589859 BGP589859:BGV589859 BQL589859:BQR589859 CAH589859:CAN589859 CKD589859:CKJ589859 CTZ589859:CUF589859 DDV589859:DEB589859 DNR589859:DNX589859 DXN589859:DXT589859 EHJ589859:EHP589859 ERF589859:ERL589859 FBB589859:FBH589859 FKX589859:FLD589859 FUT589859:FUZ589859 GEP589859:GEV589859 GOL589859:GOR589859 GYH589859:GYN589859 HID589859:HIJ589859 HRZ589859:HSF589859 IBV589859:ICB589859 ILR589859:ILX589859 IVN589859:IVT589859 JFJ589859:JFP589859 JPF589859:JPL589859 JZB589859:JZH589859 KIX589859:KJD589859 KST589859:KSZ589859 LCP589859:LCV589859 LML589859:LMR589859 LWH589859:LWN589859 MGD589859:MGJ589859 MPZ589859:MQF589859 MZV589859:NAB589859 NJR589859:NJX589859 NTN589859:NTT589859 ODJ589859:ODP589859 ONF589859:ONL589859 OXB589859:OXH589859 PGX589859:PHD589859 PQT589859:PQZ589859 QAP589859:QAV589859 QKL589859:QKR589859 QUH589859:QUN589859 RED589859:REJ589859 RNZ589859:ROF589859 RXV589859:RYB589859 SHR589859:SHX589859 SRN589859:SRT589859 TBJ589859:TBP589859 TLF589859:TLL589859 TVB589859:TVH589859 UEX589859:UFD589859 UOT589859:UOZ589859 UYP589859:UYV589859 VIL589859:VIR589859 VSH589859:VSN589859 WCD589859:WCJ589859 WLZ589859:WMF589859 WVV589859:WWB589859 N655395:T655395 JJ655395:JP655395 TF655395:TL655395 ADB655395:ADH655395 AMX655395:AND655395 AWT655395:AWZ655395 BGP655395:BGV655395 BQL655395:BQR655395 CAH655395:CAN655395 CKD655395:CKJ655395 CTZ655395:CUF655395 DDV655395:DEB655395 DNR655395:DNX655395 DXN655395:DXT655395 EHJ655395:EHP655395 ERF655395:ERL655395 FBB655395:FBH655395 FKX655395:FLD655395 FUT655395:FUZ655395 GEP655395:GEV655395 GOL655395:GOR655395 GYH655395:GYN655395 HID655395:HIJ655395 HRZ655395:HSF655395 IBV655395:ICB655395 ILR655395:ILX655395 IVN655395:IVT655395 JFJ655395:JFP655395 JPF655395:JPL655395 JZB655395:JZH655395 KIX655395:KJD655395 KST655395:KSZ655395 LCP655395:LCV655395 LML655395:LMR655395 LWH655395:LWN655395 MGD655395:MGJ655395 MPZ655395:MQF655395 MZV655395:NAB655395 NJR655395:NJX655395 NTN655395:NTT655395 ODJ655395:ODP655395 ONF655395:ONL655395 OXB655395:OXH655395 PGX655395:PHD655395 PQT655395:PQZ655395 QAP655395:QAV655395 QKL655395:QKR655395 QUH655395:QUN655395 RED655395:REJ655395 RNZ655395:ROF655395 RXV655395:RYB655395 SHR655395:SHX655395 SRN655395:SRT655395 TBJ655395:TBP655395 TLF655395:TLL655395 TVB655395:TVH655395 UEX655395:UFD655395 UOT655395:UOZ655395 UYP655395:UYV655395 VIL655395:VIR655395 VSH655395:VSN655395 WCD655395:WCJ655395 WLZ655395:WMF655395 WVV655395:WWB655395 N720931:T720931 JJ720931:JP720931 TF720931:TL720931 ADB720931:ADH720931 AMX720931:AND720931 AWT720931:AWZ720931 BGP720931:BGV720931 BQL720931:BQR720931 CAH720931:CAN720931 CKD720931:CKJ720931 CTZ720931:CUF720931 DDV720931:DEB720931 DNR720931:DNX720931 DXN720931:DXT720931 EHJ720931:EHP720931 ERF720931:ERL720931 FBB720931:FBH720931 FKX720931:FLD720931 FUT720931:FUZ720931 GEP720931:GEV720931 GOL720931:GOR720931 GYH720931:GYN720931 HID720931:HIJ720931 HRZ720931:HSF720931 IBV720931:ICB720931 ILR720931:ILX720931 IVN720931:IVT720931 JFJ720931:JFP720931 JPF720931:JPL720931 JZB720931:JZH720931 KIX720931:KJD720931 KST720931:KSZ720931 LCP720931:LCV720931 LML720931:LMR720931 LWH720931:LWN720931 MGD720931:MGJ720931 MPZ720931:MQF720931 MZV720931:NAB720931 NJR720931:NJX720931 NTN720931:NTT720931 ODJ720931:ODP720931 ONF720931:ONL720931 OXB720931:OXH720931 PGX720931:PHD720931 PQT720931:PQZ720931 QAP720931:QAV720931 QKL720931:QKR720931 QUH720931:QUN720931 RED720931:REJ720931 RNZ720931:ROF720931 RXV720931:RYB720931 SHR720931:SHX720931 SRN720931:SRT720931 TBJ720931:TBP720931 TLF720931:TLL720931 TVB720931:TVH720931 UEX720931:UFD720931 UOT720931:UOZ720931 UYP720931:UYV720931 VIL720931:VIR720931 VSH720931:VSN720931 WCD720931:WCJ720931 WLZ720931:WMF720931 WVV720931:WWB720931 N786467:T786467 JJ786467:JP786467 TF786467:TL786467 ADB786467:ADH786467 AMX786467:AND786467 AWT786467:AWZ786467 BGP786467:BGV786467 BQL786467:BQR786467 CAH786467:CAN786467 CKD786467:CKJ786467 CTZ786467:CUF786467 DDV786467:DEB786467 DNR786467:DNX786467 DXN786467:DXT786467 EHJ786467:EHP786467 ERF786467:ERL786467 FBB786467:FBH786467 FKX786467:FLD786467 FUT786467:FUZ786467 GEP786467:GEV786467 GOL786467:GOR786467 GYH786467:GYN786467 HID786467:HIJ786467 HRZ786467:HSF786467 IBV786467:ICB786467 ILR786467:ILX786467 IVN786467:IVT786467 JFJ786467:JFP786467 JPF786467:JPL786467 JZB786467:JZH786467 KIX786467:KJD786467 KST786467:KSZ786467 LCP786467:LCV786467 LML786467:LMR786467 LWH786467:LWN786467 MGD786467:MGJ786467 MPZ786467:MQF786467 MZV786467:NAB786467 NJR786467:NJX786467 NTN786467:NTT786467 ODJ786467:ODP786467 ONF786467:ONL786467 OXB786467:OXH786467 PGX786467:PHD786467 PQT786467:PQZ786467 QAP786467:QAV786467 QKL786467:QKR786467 QUH786467:QUN786467 RED786467:REJ786467 RNZ786467:ROF786467 RXV786467:RYB786467 SHR786467:SHX786467 SRN786467:SRT786467 TBJ786467:TBP786467 TLF786467:TLL786467 TVB786467:TVH786467 UEX786467:UFD786467 UOT786467:UOZ786467 UYP786467:UYV786467 VIL786467:VIR786467 VSH786467:VSN786467 WCD786467:WCJ786467 WLZ786467:WMF786467 WVV786467:WWB786467 N852003:T852003 JJ852003:JP852003 TF852003:TL852003 ADB852003:ADH852003 AMX852003:AND852003 AWT852003:AWZ852003 BGP852003:BGV852003 BQL852003:BQR852003 CAH852003:CAN852003 CKD852003:CKJ852003 CTZ852003:CUF852003 DDV852003:DEB852003 DNR852003:DNX852003 DXN852003:DXT852003 EHJ852003:EHP852003 ERF852003:ERL852003 FBB852003:FBH852003 FKX852003:FLD852003 FUT852003:FUZ852003 GEP852003:GEV852003 GOL852003:GOR852003 GYH852003:GYN852003 HID852003:HIJ852003 HRZ852003:HSF852003 IBV852003:ICB852003 ILR852003:ILX852003 IVN852003:IVT852003 JFJ852003:JFP852003 JPF852003:JPL852003 JZB852003:JZH852003 KIX852003:KJD852003 KST852003:KSZ852003 LCP852003:LCV852003 LML852003:LMR852003 LWH852003:LWN852003 MGD852003:MGJ852003 MPZ852003:MQF852003 MZV852003:NAB852003 NJR852003:NJX852003 NTN852003:NTT852003 ODJ852003:ODP852003 ONF852003:ONL852003 OXB852003:OXH852003 PGX852003:PHD852003 PQT852003:PQZ852003 QAP852003:QAV852003 QKL852003:QKR852003 QUH852003:QUN852003 RED852003:REJ852003 RNZ852003:ROF852003 RXV852003:RYB852003 SHR852003:SHX852003 SRN852003:SRT852003 TBJ852003:TBP852003 TLF852003:TLL852003 TVB852003:TVH852003 UEX852003:UFD852003 UOT852003:UOZ852003 UYP852003:UYV852003 VIL852003:VIR852003 VSH852003:VSN852003 WCD852003:WCJ852003 WLZ852003:WMF852003 WVV852003:WWB852003 N917539:T917539 JJ917539:JP917539 TF917539:TL917539 ADB917539:ADH917539 AMX917539:AND917539 AWT917539:AWZ917539 BGP917539:BGV917539 BQL917539:BQR917539 CAH917539:CAN917539 CKD917539:CKJ917539 CTZ917539:CUF917539 DDV917539:DEB917539 DNR917539:DNX917539 DXN917539:DXT917539 EHJ917539:EHP917539 ERF917539:ERL917539 FBB917539:FBH917539 FKX917539:FLD917539 FUT917539:FUZ917539 GEP917539:GEV917539 GOL917539:GOR917539 GYH917539:GYN917539 HID917539:HIJ917539 HRZ917539:HSF917539 IBV917539:ICB917539 ILR917539:ILX917539 IVN917539:IVT917539 JFJ917539:JFP917539 JPF917539:JPL917539 JZB917539:JZH917539 KIX917539:KJD917539 KST917539:KSZ917539 LCP917539:LCV917539 LML917539:LMR917539 LWH917539:LWN917539 MGD917539:MGJ917539 MPZ917539:MQF917539 MZV917539:NAB917539 NJR917539:NJX917539 NTN917539:NTT917539 ODJ917539:ODP917539 ONF917539:ONL917539 OXB917539:OXH917539 PGX917539:PHD917539 PQT917539:PQZ917539 QAP917539:QAV917539 QKL917539:QKR917539 QUH917539:QUN917539 RED917539:REJ917539 RNZ917539:ROF917539 RXV917539:RYB917539 SHR917539:SHX917539 SRN917539:SRT917539 TBJ917539:TBP917539 TLF917539:TLL917539 TVB917539:TVH917539 UEX917539:UFD917539 UOT917539:UOZ917539 UYP917539:UYV917539 VIL917539:VIR917539 VSH917539:VSN917539 WCD917539:WCJ917539 WLZ917539:WMF917539 WVV917539:WWB917539 N983075:T983075 JJ983075:JP983075 TF983075:TL983075 ADB983075:ADH983075 AMX983075:AND983075 AWT983075:AWZ983075 BGP983075:BGV983075 BQL983075:BQR983075 CAH983075:CAN983075 CKD983075:CKJ983075 CTZ983075:CUF983075 DDV983075:DEB983075 DNR983075:DNX983075 DXN983075:DXT983075 EHJ983075:EHP983075 ERF983075:ERL983075 FBB983075:FBH983075 FKX983075:FLD983075 FUT983075:FUZ983075 GEP983075:GEV983075 GOL983075:GOR983075 GYH983075:GYN983075 HID983075:HIJ983075 HRZ983075:HSF983075 IBV983075:ICB983075 ILR983075:ILX983075 IVN983075:IVT983075 JFJ983075:JFP983075 JPF983075:JPL983075 JZB983075:JZH983075 KIX983075:KJD983075 KST983075:KSZ983075 LCP983075:LCV983075 LML983075:LMR983075 LWH983075:LWN983075 MGD983075:MGJ983075 MPZ983075:MQF983075 MZV983075:NAB983075 NJR983075:NJX983075 NTN983075:NTT983075 ODJ983075:ODP983075 ONF983075:ONL983075 OXB983075:OXH983075 PGX983075:PHD983075 PQT983075:PQZ983075 QAP983075:QAV983075 QKL983075:QKR983075 QUH983075:QUN983075 RED983075:REJ983075 RNZ983075:ROF983075 RXV983075:RYB983075 SHR983075:SHX983075 SRN983075:SRT983075 TBJ983075:TBP983075 TLF983075:TLL983075 TVB983075:TVH983075 UEX983075:UFD983075 UOT983075:UOZ983075 UYP983075:UYV983075 VIL983075:VIR983075 VSH983075:VSN983075 WCD983075:WCJ983075 WLZ983075:WMF983075 WVV983075:WWB983075" xr:uid="{00000000-0002-0000-0400-00000D000000}">
      <formula1>"Purchase Option, Purchase Contract, Deed, 99 Year Lease, None Yet"</formula1>
    </dataValidation>
    <dataValidation type="list" allowBlank="1" showInputMessage="1" showErrorMessage="1" sqref="J65478:O65479 JF65478:JK65479 TB65478:TG65479 ACX65478:ADC65479 AMT65478:AMY65479 AWP65478:AWU65479 BGL65478:BGQ65479 BQH65478:BQM65479 CAD65478:CAI65479 CJZ65478:CKE65479 CTV65478:CUA65479 DDR65478:DDW65479 DNN65478:DNS65479 DXJ65478:DXO65479 EHF65478:EHK65479 ERB65478:ERG65479 FAX65478:FBC65479 FKT65478:FKY65479 FUP65478:FUU65479 GEL65478:GEQ65479 GOH65478:GOM65479 GYD65478:GYI65479 HHZ65478:HIE65479 HRV65478:HSA65479 IBR65478:IBW65479 ILN65478:ILS65479 IVJ65478:IVO65479 JFF65478:JFK65479 JPB65478:JPG65479 JYX65478:JZC65479 KIT65478:KIY65479 KSP65478:KSU65479 LCL65478:LCQ65479 LMH65478:LMM65479 LWD65478:LWI65479 MFZ65478:MGE65479 MPV65478:MQA65479 MZR65478:MZW65479 NJN65478:NJS65479 NTJ65478:NTO65479 ODF65478:ODK65479 ONB65478:ONG65479 OWX65478:OXC65479 PGT65478:PGY65479 PQP65478:PQU65479 QAL65478:QAQ65479 QKH65478:QKM65479 QUD65478:QUI65479 RDZ65478:REE65479 RNV65478:ROA65479 RXR65478:RXW65479 SHN65478:SHS65479 SRJ65478:SRO65479 TBF65478:TBK65479 TLB65478:TLG65479 TUX65478:TVC65479 UET65478:UEY65479 UOP65478:UOU65479 UYL65478:UYQ65479 VIH65478:VIM65479 VSD65478:VSI65479 WBZ65478:WCE65479 WLV65478:WMA65479 WVR65478:WVW65479 J131014:O131015 JF131014:JK131015 TB131014:TG131015 ACX131014:ADC131015 AMT131014:AMY131015 AWP131014:AWU131015 BGL131014:BGQ131015 BQH131014:BQM131015 CAD131014:CAI131015 CJZ131014:CKE131015 CTV131014:CUA131015 DDR131014:DDW131015 DNN131014:DNS131015 DXJ131014:DXO131015 EHF131014:EHK131015 ERB131014:ERG131015 FAX131014:FBC131015 FKT131014:FKY131015 FUP131014:FUU131015 GEL131014:GEQ131015 GOH131014:GOM131015 GYD131014:GYI131015 HHZ131014:HIE131015 HRV131014:HSA131015 IBR131014:IBW131015 ILN131014:ILS131015 IVJ131014:IVO131015 JFF131014:JFK131015 JPB131014:JPG131015 JYX131014:JZC131015 KIT131014:KIY131015 KSP131014:KSU131015 LCL131014:LCQ131015 LMH131014:LMM131015 LWD131014:LWI131015 MFZ131014:MGE131015 MPV131014:MQA131015 MZR131014:MZW131015 NJN131014:NJS131015 NTJ131014:NTO131015 ODF131014:ODK131015 ONB131014:ONG131015 OWX131014:OXC131015 PGT131014:PGY131015 PQP131014:PQU131015 QAL131014:QAQ131015 QKH131014:QKM131015 QUD131014:QUI131015 RDZ131014:REE131015 RNV131014:ROA131015 RXR131014:RXW131015 SHN131014:SHS131015 SRJ131014:SRO131015 TBF131014:TBK131015 TLB131014:TLG131015 TUX131014:TVC131015 UET131014:UEY131015 UOP131014:UOU131015 UYL131014:UYQ131015 VIH131014:VIM131015 VSD131014:VSI131015 WBZ131014:WCE131015 WLV131014:WMA131015 WVR131014:WVW131015 J196550:O196551 JF196550:JK196551 TB196550:TG196551 ACX196550:ADC196551 AMT196550:AMY196551 AWP196550:AWU196551 BGL196550:BGQ196551 BQH196550:BQM196551 CAD196550:CAI196551 CJZ196550:CKE196551 CTV196550:CUA196551 DDR196550:DDW196551 DNN196550:DNS196551 DXJ196550:DXO196551 EHF196550:EHK196551 ERB196550:ERG196551 FAX196550:FBC196551 FKT196550:FKY196551 FUP196550:FUU196551 GEL196550:GEQ196551 GOH196550:GOM196551 GYD196550:GYI196551 HHZ196550:HIE196551 HRV196550:HSA196551 IBR196550:IBW196551 ILN196550:ILS196551 IVJ196550:IVO196551 JFF196550:JFK196551 JPB196550:JPG196551 JYX196550:JZC196551 KIT196550:KIY196551 KSP196550:KSU196551 LCL196550:LCQ196551 LMH196550:LMM196551 LWD196550:LWI196551 MFZ196550:MGE196551 MPV196550:MQA196551 MZR196550:MZW196551 NJN196550:NJS196551 NTJ196550:NTO196551 ODF196550:ODK196551 ONB196550:ONG196551 OWX196550:OXC196551 PGT196550:PGY196551 PQP196550:PQU196551 QAL196550:QAQ196551 QKH196550:QKM196551 QUD196550:QUI196551 RDZ196550:REE196551 RNV196550:ROA196551 RXR196550:RXW196551 SHN196550:SHS196551 SRJ196550:SRO196551 TBF196550:TBK196551 TLB196550:TLG196551 TUX196550:TVC196551 UET196550:UEY196551 UOP196550:UOU196551 UYL196550:UYQ196551 VIH196550:VIM196551 VSD196550:VSI196551 WBZ196550:WCE196551 WLV196550:WMA196551 WVR196550:WVW196551 J262086:O262087 JF262086:JK262087 TB262086:TG262087 ACX262086:ADC262087 AMT262086:AMY262087 AWP262086:AWU262087 BGL262086:BGQ262087 BQH262086:BQM262087 CAD262086:CAI262087 CJZ262086:CKE262087 CTV262086:CUA262087 DDR262086:DDW262087 DNN262086:DNS262087 DXJ262086:DXO262087 EHF262086:EHK262087 ERB262086:ERG262087 FAX262086:FBC262087 FKT262086:FKY262087 FUP262086:FUU262087 GEL262086:GEQ262087 GOH262086:GOM262087 GYD262086:GYI262087 HHZ262086:HIE262087 HRV262086:HSA262087 IBR262086:IBW262087 ILN262086:ILS262087 IVJ262086:IVO262087 JFF262086:JFK262087 JPB262086:JPG262087 JYX262086:JZC262087 KIT262086:KIY262087 KSP262086:KSU262087 LCL262086:LCQ262087 LMH262086:LMM262087 LWD262086:LWI262087 MFZ262086:MGE262087 MPV262086:MQA262087 MZR262086:MZW262087 NJN262086:NJS262087 NTJ262086:NTO262087 ODF262086:ODK262087 ONB262086:ONG262087 OWX262086:OXC262087 PGT262086:PGY262087 PQP262086:PQU262087 QAL262086:QAQ262087 QKH262086:QKM262087 QUD262086:QUI262087 RDZ262086:REE262087 RNV262086:ROA262087 RXR262086:RXW262087 SHN262086:SHS262087 SRJ262086:SRO262087 TBF262086:TBK262087 TLB262086:TLG262087 TUX262086:TVC262087 UET262086:UEY262087 UOP262086:UOU262087 UYL262086:UYQ262087 VIH262086:VIM262087 VSD262086:VSI262087 WBZ262086:WCE262087 WLV262086:WMA262087 WVR262086:WVW262087 J327622:O327623 JF327622:JK327623 TB327622:TG327623 ACX327622:ADC327623 AMT327622:AMY327623 AWP327622:AWU327623 BGL327622:BGQ327623 BQH327622:BQM327623 CAD327622:CAI327623 CJZ327622:CKE327623 CTV327622:CUA327623 DDR327622:DDW327623 DNN327622:DNS327623 DXJ327622:DXO327623 EHF327622:EHK327623 ERB327622:ERG327623 FAX327622:FBC327623 FKT327622:FKY327623 FUP327622:FUU327623 GEL327622:GEQ327623 GOH327622:GOM327623 GYD327622:GYI327623 HHZ327622:HIE327623 HRV327622:HSA327623 IBR327622:IBW327623 ILN327622:ILS327623 IVJ327622:IVO327623 JFF327622:JFK327623 JPB327622:JPG327623 JYX327622:JZC327623 KIT327622:KIY327623 KSP327622:KSU327623 LCL327622:LCQ327623 LMH327622:LMM327623 LWD327622:LWI327623 MFZ327622:MGE327623 MPV327622:MQA327623 MZR327622:MZW327623 NJN327622:NJS327623 NTJ327622:NTO327623 ODF327622:ODK327623 ONB327622:ONG327623 OWX327622:OXC327623 PGT327622:PGY327623 PQP327622:PQU327623 QAL327622:QAQ327623 QKH327622:QKM327623 QUD327622:QUI327623 RDZ327622:REE327623 RNV327622:ROA327623 RXR327622:RXW327623 SHN327622:SHS327623 SRJ327622:SRO327623 TBF327622:TBK327623 TLB327622:TLG327623 TUX327622:TVC327623 UET327622:UEY327623 UOP327622:UOU327623 UYL327622:UYQ327623 VIH327622:VIM327623 VSD327622:VSI327623 WBZ327622:WCE327623 WLV327622:WMA327623 WVR327622:WVW327623 J393158:O393159 JF393158:JK393159 TB393158:TG393159 ACX393158:ADC393159 AMT393158:AMY393159 AWP393158:AWU393159 BGL393158:BGQ393159 BQH393158:BQM393159 CAD393158:CAI393159 CJZ393158:CKE393159 CTV393158:CUA393159 DDR393158:DDW393159 DNN393158:DNS393159 DXJ393158:DXO393159 EHF393158:EHK393159 ERB393158:ERG393159 FAX393158:FBC393159 FKT393158:FKY393159 FUP393158:FUU393159 GEL393158:GEQ393159 GOH393158:GOM393159 GYD393158:GYI393159 HHZ393158:HIE393159 HRV393158:HSA393159 IBR393158:IBW393159 ILN393158:ILS393159 IVJ393158:IVO393159 JFF393158:JFK393159 JPB393158:JPG393159 JYX393158:JZC393159 KIT393158:KIY393159 KSP393158:KSU393159 LCL393158:LCQ393159 LMH393158:LMM393159 LWD393158:LWI393159 MFZ393158:MGE393159 MPV393158:MQA393159 MZR393158:MZW393159 NJN393158:NJS393159 NTJ393158:NTO393159 ODF393158:ODK393159 ONB393158:ONG393159 OWX393158:OXC393159 PGT393158:PGY393159 PQP393158:PQU393159 QAL393158:QAQ393159 QKH393158:QKM393159 QUD393158:QUI393159 RDZ393158:REE393159 RNV393158:ROA393159 RXR393158:RXW393159 SHN393158:SHS393159 SRJ393158:SRO393159 TBF393158:TBK393159 TLB393158:TLG393159 TUX393158:TVC393159 UET393158:UEY393159 UOP393158:UOU393159 UYL393158:UYQ393159 VIH393158:VIM393159 VSD393158:VSI393159 WBZ393158:WCE393159 WLV393158:WMA393159 WVR393158:WVW393159 J458694:O458695 JF458694:JK458695 TB458694:TG458695 ACX458694:ADC458695 AMT458694:AMY458695 AWP458694:AWU458695 BGL458694:BGQ458695 BQH458694:BQM458695 CAD458694:CAI458695 CJZ458694:CKE458695 CTV458694:CUA458695 DDR458694:DDW458695 DNN458694:DNS458695 DXJ458694:DXO458695 EHF458694:EHK458695 ERB458694:ERG458695 FAX458694:FBC458695 FKT458694:FKY458695 FUP458694:FUU458695 GEL458694:GEQ458695 GOH458694:GOM458695 GYD458694:GYI458695 HHZ458694:HIE458695 HRV458694:HSA458695 IBR458694:IBW458695 ILN458694:ILS458695 IVJ458694:IVO458695 JFF458694:JFK458695 JPB458694:JPG458695 JYX458694:JZC458695 KIT458694:KIY458695 KSP458694:KSU458695 LCL458694:LCQ458695 LMH458694:LMM458695 LWD458694:LWI458695 MFZ458694:MGE458695 MPV458694:MQA458695 MZR458694:MZW458695 NJN458694:NJS458695 NTJ458694:NTO458695 ODF458694:ODK458695 ONB458694:ONG458695 OWX458694:OXC458695 PGT458694:PGY458695 PQP458694:PQU458695 QAL458694:QAQ458695 QKH458694:QKM458695 QUD458694:QUI458695 RDZ458694:REE458695 RNV458694:ROA458695 RXR458694:RXW458695 SHN458694:SHS458695 SRJ458694:SRO458695 TBF458694:TBK458695 TLB458694:TLG458695 TUX458694:TVC458695 UET458694:UEY458695 UOP458694:UOU458695 UYL458694:UYQ458695 VIH458694:VIM458695 VSD458694:VSI458695 WBZ458694:WCE458695 WLV458694:WMA458695 WVR458694:WVW458695 J524230:O524231 JF524230:JK524231 TB524230:TG524231 ACX524230:ADC524231 AMT524230:AMY524231 AWP524230:AWU524231 BGL524230:BGQ524231 BQH524230:BQM524231 CAD524230:CAI524231 CJZ524230:CKE524231 CTV524230:CUA524231 DDR524230:DDW524231 DNN524230:DNS524231 DXJ524230:DXO524231 EHF524230:EHK524231 ERB524230:ERG524231 FAX524230:FBC524231 FKT524230:FKY524231 FUP524230:FUU524231 GEL524230:GEQ524231 GOH524230:GOM524231 GYD524230:GYI524231 HHZ524230:HIE524231 HRV524230:HSA524231 IBR524230:IBW524231 ILN524230:ILS524231 IVJ524230:IVO524231 JFF524230:JFK524231 JPB524230:JPG524231 JYX524230:JZC524231 KIT524230:KIY524231 KSP524230:KSU524231 LCL524230:LCQ524231 LMH524230:LMM524231 LWD524230:LWI524231 MFZ524230:MGE524231 MPV524230:MQA524231 MZR524230:MZW524231 NJN524230:NJS524231 NTJ524230:NTO524231 ODF524230:ODK524231 ONB524230:ONG524231 OWX524230:OXC524231 PGT524230:PGY524231 PQP524230:PQU524231 QAL524230:QAQ524231 QKH524230:QKM524231 QUD524230:QUI524231 RDZ524230:REE524231 RNV524230:ROA524231 RXR524230:RXW524231 SHN524230:SHS524231 SRJ524230:SRO524231 TBF524230:TBK524231 TLB524230:TLG524231 TUX524230:TVC524231 UET524230:UEY524231 UOP524230:UOU524231 UYL524230:UYQ524231 VIH524230:VIM524231 VSD524230:VSI524231 WBZ524230:WCE524231 WLV524230:WMA524231 WVR524230:WVW524231 J589766:O589767 JF589766:JK589767 TB589766:TG589767 ACX589766:ADC589767 AMT589766:AMY589767 AWP589766:AWU589767 BGL589766:BGQ589767 BQH589766:BQM589767 CAD589766:CAI589767 CJZ589766:CKE589767 CTV589766:CUA589767 DDR589766:DDW589767 DNN589766:DNS589767 DXJ589766:DXO589767 EHF589766:EHK589767 ERB589766:ERG589767 FAX589766:FBC589767 FKT589766:FKY589767 FUP589766:FUU589767 GEL589766:GEQ589767 GOH589766:GOM589767 GYD589766:GYI589767 HHZ589766:HIE589767 HRV589766:HSA589767 IBR589766:IBW589767 ILN589766:ILS589767 IVJ589766:IVO589767 JFF589766:JFK589767 JPB589766:JPG589767 JYX589766:JZC589767 KIT589766:KIY589767 KSP589766:KSU589767 LCL589766:LCQ589767 LMH589766:LMM589767 LWD589766:LWI589767 MFZ589766:MGE589767 MPV589766:MQA589767 MZR589766:MZW589767 NJN589766:NJS589767 NTJ589766:NTO589767 ODF589766:ODK589767 ONB589766:ONG589767 OWX589766:OXC589767 PGT589766:PGY589767 PQP589766:PQU589767 QAL589766:QAQ589767 QKH589766:QKM589767 QUD589766:QUI589767 RDZ589766:REE589767 RNV589766:ROA589767 RXR589766:RXW589767 SHN589766:SHS589767 SRJ589766:SRO589767 TBF589766:TBK589767 TLB589766:TLG589767 TUX589766:TVC589767 UET589766:UEY589767 UOP589766:UOU589767 UYL589766:UYQ589767 VIH589766:VIM589767 VSD589766:VSI589767 WBZ589766:WCE589767 WLV589766:WMA589767 WVR589766:WVW589767 J655302:O655303 JF655302:JK655303 TB655302:TG655303 ACX655302:ADC655303 AMT655302:AMY655303 AWP655302:AWU655303 BGL655302:BGQ655303 BQH655302:BQM655303 CAD655302:CAI655303 CJZ655302:CKE655303 CTV655302:CUA655303 DDR655302:DDW655303 DNN655302:DNS655303 DXJ655302:DXO655303 EHF655302:EHK655303 ERB655302:ERG655303 FAX655302:FBC655303 FKT655302:FKY655303 FUP655302:FUU655303 GEL655302:GEQ655303 GOH655302:GOM655303 GYD655302:GYI655303 HHZ655302:HIE655303 HRV655302:HSA655303 IBR655302:IBW655303 ILN655302:ILS655303 IVJ655302:IVO655303 JFF655302:JFK655303 JPB655302:JPG655303 JYX655302:JZC655303 KIT655302:KIY655303 KSP655302:KSU655303 LCL655302:LCQ655303 LMH655302:LMM655303 LWD655302:LWI655303 MFZ655302:MGE655303 MPV655302:MQA655303 MZR655302:MZW655303 NJN655302:NJS655303 NTJ655302:NTO655303 ODF655302:ODK655303 ONB655302:ONG655303 OWX655302:OXC655303 PGT655302:PGY655303 PQP655302:PQU655303 QAL655302:QAQ655303 QKH655302:QKM655303 QUD655302:QUI655303 RDZ655302:REE655303 RNV655302:ROA655303 RXR655302:RXW655303 SHN655302:SHS655303 SRJ655302:SRO655303 TBF655302:TBK655303 TLB655302:TLG655303 TUX655302:TVC655303 UET655302:UEY655303 UOP655302:UOU655303 UYL655302:UYQ655303 VIH655302:VIM655303 VSD655302:VSI655303 WBZ655302:WCE655303 WLV655302:WMA655303 WVR655302:WVW655303 J720838:O720839 JF720838:JK720839 TB720838:TG720839 ACX720838:ADC720839 AMT720838:AMY720839 AWP720838:AWU720839 BGL720838:BGQ720839 BQH720838:BQM720839 CAD720838:CAI720839 CJZ720838:CKE720839 CTV720838:CUA720839 DDR720838:DDW720839 DNN720838:DNS720839 DXJ720838:DXO720839 EHF720838:EHK720839 ERB720838:ERG720839 FAX720838:FBC720839 FKT720838:FKY720839 FUP720838:FUU720839 GEL720838:GEQ720839 GOH720838:GOM720839 GYD720838:GYI720839 HHZ720838:HIE720839 HRV720838:HSA720839 IBR720838:IBW720839 ILN720838:ILS720839 IVJ720838:IVO720839 JFF720838:JFK720839 JPB720838:JPG720839 JYX720838:JZC720839 KIT720838:KIY720839 KSP720838:KSU720839 LCL720838:LCQ720839 LMH720838:LMM720839 LWD720838:LWI720839 MFZ720838:MGE720839 MPV720838:MQA720839 MZR720838:MZW720839 NJN720838:NJS720839 NTJ720838:NTO720839 ODF720838:ODK720839 ONB720838:ONG720839 OWX720838:OXC720839 PGT720838:PGY720839 PQP720838:PQU720839 QAL720838:QAQ720839 QKH720838:QKM720839 QUD720838:QUI720839 RDZ720838:REE720839 RNV720838:ROA720839 RXR720838:RXW720839 SHN720838:SHS720839 SRJ720838:SRO720839 TBF720838:TBK720839 TLB720838:TLG720839 TUX720838:TVC720839 UET720838:UEY720839 UOP720838:UOU720839 UYL720838:UYQ720839 VIH720838:VIM720839 VSD720838:VSI720839 WBZ720838:WCE720839 WLV720838:WMA720839 WVR720838:WVW720839 J786374:O786375 JF786374:JK786375 TB786374:TG786375 ACX786374:ADC786375 AMT786374:AMY786375 AWP786374:AWU786375 BGL786374:BGQ786375 BQH786374:BQM786375 CAD786374:CAI786375 CJZ786374:CKE786375 CTV786374:CUA786375 DDR786374:DDW786375 DNN786374:DNS786375 DXJ786374:DXO786375 EHF786374:EHK786375 ERB786374:ERG786375 FAX786374:FBC786375 FKT786374:FKY786375 FUP786374:FUU786375 GEL786374:GEQ786375 GOH786374:GOM786375 GYD786374:GYI786375 HHZ786374:HIE786375 HRV786374:HSA786375 IBR786374:IBW786375 ILN786374:ILS786375 IVJ786374:IVO786375 JFF786374:JFK786375 JPB786374:JPG786375 JYX786374:JZC786375 KIT786374:KIY786375 KSP786374:KSU786375 LCL786374:LCQ786375 LMH786374:LMM786375 LWD786374:LWI786375 MFZ786374:MGE786375 MPV786374:MQA786375 MZR786374:MZW786375 NJN786374:NJS786375 NTJ786374:NTO786375 ODF786374:ODK786375 ONB786374:ONG786375 OWX786374:OXC786375 PGT786374:PGY786375 PQP786374:PQU786375 QAL786374:QAQ786375 QKH786374:QKM786375 QUD786374:QUI786375 RDZ786374:REE786375 RNV786374:ROA786375 RXR786374:RXW786375 SHN786374:SHS786375 SRJ786374:SRO786375 TBF786374:TBK786375 TLB786374:TLG786375 TUX786374:TVC786375 UET786374:UEY786375 UOP786374:UOU786375 UYL786374:UYQ786375 VIH786374:VIM786375 VSD786374:VSI786375 WBZ786374:WCE786375 WLV786374:WMA786375 WVR786374:WVW786375 J851910:O851911 JF851910:JK851911 TB851910:TG851911 ACX851910:ADC851911 AMT851910:AMY851911 AWP851910:AWU851911 BGL851910:BGQ851911 BQH851910:BQM851911 CAD851910:CAI851911 CJZ851910:CKE851911 CTV851910:CUA851911 DDR851910:DDW851911 DNN851910:DNS851911 DXJ851910:DXO851911 EHF851910:EHK851911 ERB851910:ERG851911 FAX851910:FBC851911 FKT851910:FKY851911 FUP851910:FUU851911 GEL851910:GEQ851911 GOH851910:GOM851911 GYD851910:GYI851911 HHZ851910:HIE851911 HRV851910:HSA851911 IBR851910:IBW851911 ILN851910:ILS851911 IVJ851910:IVO851911 JFF851910:JFK851911 JPB851910:JPG851911 JYX851910:JZC851911 KIT851910:KIY851911 KSP851910:KSU851911 LCL851910:LCQ851911 LMH851910:LMM851911 LWD851910:LWI851911 MFZ851910:MGE851911 MPV851910:MQA851911 MZR851910:MZW851911 NJN851910:NJS851911 NTJ851910:NTO851911 ODF851910:ODK851911 ONB851910:ONG851911 OWX851910:OXC851911 PGT851910:PGY851911 PQP851910:PQU851911 QAL851910:QAQ851911 QKH851910:QKM851911 QUD851910:QUI851911 RDZ851910:REE851911 RNV851910:ROA851911 RXR851910:RXW851911 SHN851910:SHS851911 SRJ851910:SRO851911 TBF851910:TBK851911 TLB851910:TLG851911 TUX851910:TVC851911 UET851910:UEY851911 UOP851910:UOU851911 UYL851910:UYQ851911 VIH851910:VIM851911 VSD851910:VSI851911 WBZ851910:WCE851911 WLV851910:WMA851911 WVR851910:WVW851911 J917446:O917447 JF917446:JK917447 TB917446:TG917447 ACX917446:ADC917447 AMT917446:AMY917447 AWP917446:AWU917447 BGL917446:BGQ917447 BQH917446:BQM917447 CAD917446:CAI917447 CJZ917446:CKE917447 CTV917446:CUA917447 DDR917446:DDW917447 DNN917446:DNS917447 DXJ917446:DXO917447 EHF917446:EHK917447 ERB917446:ERG917447 FAX917446:FBC917447 FKT917446:FKY917447 FUP917446:FUU917447 GEL917446:GEQ917447 GOH917446:GOM917447 GYD917446:GYI917447 HHZ917446:HIE917447 HRV917446:HSA917447 IBR917446:IBW917447 ILN917446:ILS917447 IVJ917446:IVO917447 JFF917446:JFK917447 JPB917446:JPG917447 JYX917446:JZC917447 KIT917446:KIY917447 KSP917446:KSU917447 LCL917446:LCQ917447 LMH917446:LMM917447 LWD917446:LWI917447 MFZ917446:MGE917447 MPV917446:MQA917447 MZR917446:MZW917447 NJN917446:NJS917447 NTJ917446:NTO917447 ODF917446:ODK917447 ONB917446:ONG917447 OWX917446:OXC917447 PGT917446:PGY917447 PQP917446:PQU917447 QAL917446:QAQ917447 QKH917446:QKM917447 QUD917446:QUI917447 RDZ917446:REE917447 RNV917446:ROA917447 RXR917446:RXW917447 SHN917446:SHS917447 SRJ917446:SRO917447 TBF917446:TBK917447 TLB917446:TLG917447 TUX917446:TVC917447 UET917446:UEY917447 UOP917446:UOU917447 UYL917446:UYQ917447 VIH917446:VIM917447 VSD917446:VSI917447 WBZ917446:WCE917447 WLV917446:WMA917447 WVR917446:WVW917447 J982982:O982983 JF982982:JK982983 TB982982:TG982983 ACX982982:ADC982983 AMT982982:AMY982983 AWP982982:AWU982983 BGL982982:BGQ982983 BQH982982:BQM982983 CAD982982:CAI982983 CJZ982982:CKE982983 CTV982982:CUA982983 DDR982982:DDW982983 DNN982982:DNS982983 DXJ982982:DXO982983 EHF982982:EHK982983 ERB982982:ERG982983 FAX982982:FBC982983 FKT982982:FKY982983 FUP982982:FUU982983 GEL982982:GEQ982983 GOH982982:GOM982983 GYD982982:GYI982983 HHZ982982:HIE982983 HRV982982:HSA982983 IBR982982:IBW982983 ILN982982:ILS982983 IVJ982982:IVO982983 JFF982982:JFK982983 JPB982982:JPG982983 JYX982982:JZC982983 KIT982982:KIY982983 KSP982982:KSU982983 LCL982982:LCQ982983 LMH982982:LMM982983 LWD982982:LWI982983 MFZ982982:MGE982983 MPV982982:MQA982983 MZR982982:MZW982983 NJN982982:NJS982983 NTJ982982:NTO982983 ODF982982:ODK982983 ONB982982:ONG982983 OWX982982:OXC982983 PGT982982:PGY982983 PQP982982:PQU982983 QAL982982:QAQ982983 QKH982982:QKM982983 QUD982982:QUI982983 RDZ982982:REE982983 RNV982982:ROA982983 RXR982982:RXW982983 SHN982982:SHS982983 SRJ982982:SRO982983 TBF982982:TBK982983 TLB982982:TLG982983 TUX982982:TVC982983 UET982982:UEY982983 UOP982982:UOU982983 UYL982982:UYQ982983 VIH982982:VIM982983 VSD982982:VSI982983 WBZ982982:WCE982983 WLV982982:WMA982983 WVR982982:WVW982983 WVR16:WVW17 WLV16:WMA17 WBZ16:WCE17 VSD16:VSI17 VIH16:VIM17 UYL16:UYQ17 UOP16:UOU17 UET16:UEY17 TUX16:TVC17 TLB16:TLG17 TBF16:TBK17 SRJ16:SRO17 SHN16:SHS17 RXR16:RXW17 RNV16:ROA17 RDZ16:REE17 QUD16:QUI17 QKH16:QKM17 QAL16:QAQ17 PQP16:PQU17 PGT16:PGY17 OWX16:OXC17 ONB16:ONG17 ODF16:ODK17 NTJ16:NTO17 NJN16:NJS17 MZR16:MZW17 MPV16:MQA17 MFZ16:MGE17 LWD16:LWI17 LMH16:LMM17 LCL16:LCQ17 KSP16:KSU17 KIT16:KIY17 JYX16:JZC17 JPB16:JPG17 JFF16:JFK17 IVJ16:IVO17 ILN16:ILS17 IBR16:IBW17 HRV16:HSA17 HHZ16:HIE17 GYD16:GYI17 GOH16:GOM17 GEL16:GEQ17 FUP16:FUU17 FKT16:FKY17 FAX16:FBC17 ERB16:ERG17 EHF16:EHK17 DXJ16:DXO17 DNN16:DNS17 DDR16:DDW17 CTV16:CUA17 CJZ16:CKE17 CAD16:CAI17 BQH16:BQM17 BGL16:BGQ17 AWP16:AWU17 AMT16:AMY17 ACX16:ADC17 TB16:TG17 JF16:JK17" xr:uid="{00000000-0002-0000-0400-00000E000000}">
      <formula1>"Single Family Detached, Two-Family, Townhouse/Rowhouse, Other"</formula1>
    </dataValidation>
    <dataValidation type="list" allowBlank="1" showInputMessage="1" showErrorMessage="1" sqref="J14:O14" xr:uid="{00000000-0002-0000-0400-00000F000000}">
      <formula1>"Single Family Detached, Mobile Home, Two-Family, Townhouse/Rowhouse, Other"</formula1>
    </dataValidation>
    <dataValidation type="list" allowBlank="1" showInputMessage="1" showErrorMessage="1" sqref="V10" xr:uid="{F79C6340-5398-4AD7-B043-9A19FCBF7AF3}">
      <formula1>"1 person, 2 persons, 3 persons, 4 persons, 5 persons, 6 persons, 7 persons, 8 persons, 9 or more persons"</formula1>
    </dataValidation>
    <dataValidation type="list" allowBlank="1" showInputMessage="1" showErrorMessage="1" sqref="K69:O69 K70:O70" xr:uid="{40C8C93B-63A6-458C-90F0-5DE30AA02C84}">
      <formula1>$S$90:$S$96</formula1>
    </dataValidation>
  </dataValidations>
  <hyperlinks>
    <hyperlink ref="C18:M18" r:id="rId1" display="Click this link to determine RD eligibility." xr:uid="{00000000-0004-0000-0400-000000000000}"/>
  </hyperlinks>
  <printOptions horizontalCentered="1"/>
  <pageMargins left="0.25" right="0.25" top="0.75" bottom="0.75" header="0.3" footer="0.3"/>
  <pageSetup fitToHeight="2" orientation="portrait" r:id="rId2"/>
  <headerFooter>
    <oddFooter>&amp;L&amp;"-,Regular"&amp;9&amp;F
&amp;A&amp;R&amp;"Calibri,Regular"&amp;9Page &amp;P of &amp;N
&amp;D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12000000}">
          <x14:formula1>
            <xm:f>'2023 RHTF Eligible Counties'!$A$5:$A$33</xm:f>
          </x14:formula1>
          <xm:sqref>S6:V6 U7:V7</xm:sqref>
        </x14:dataValidation>
        <x14:dataValidation type="list" allowBlank="1" showInputMessage="1" showErrorMessage="1" xr:uid="{00000000-0002-0000-0400-000011000000}">
          <x14:formula1>
            <xm:f>"Yes, No"</xm:f>
          </x14:formula1>
          <xm:sqref>JI11 M65515 JI65515 TE65515 ADA65515 AMW65515 AWS65515 BGO65515 BQK65515 CAG65515 CKC65515 CTY65515 DDU65515 DNQ65515 DXM65515 EHI65515 ERE65515 FBA65515 FKW65515 FUS65515 GEO65515 GOK65515 GYG65515 HIC65515 HRY65515 IBU65515 ILQ65515 IVM65515 JFI65515 JPE65515 JZA65515 KIW65515 KSS65515 LCO65515 LMK65515 LWG65515 MGC65515 MPY65515 MZU65515 NJQ65515 NTM65515 ODI65515 ONE65515 OXA65515 PGW65515 PQS65515 QAO65515 QKK65515 QUG65515 REC65515 RNY65515 RXU65515 SHQ65515 SRM65515 TBI65515 TLE65515 TVA65515 UEW65515 UOS65515 UYO65515 VIK65515 VSG65515 WCC65515 WLY65515 WVU65515 M131051 JI131051 TE131051 ADA131051 AMW131051 AWS131051 BGO131051 BQK131051 CAG131051 CKC131051 CTY131051 DDU131051 DNQ131051 DXM131051 EHI131051 ERE131051 FBA131051 FKW131051 FUS131051 GEO131051 GOK131051 GYG131051 HIC131051 HRY131051 IBU131051 ILQ131051 IVM131051 JFI131051 JPE131051 JZA131051 KIW131051 KSS131051 LCO131051 LMK131051 LWG131051 MGC131051 MPY131051 MZU131051 NJQ131051 NTM131051 ODI131051 ONE131051 OXA131051 PGW131051 PQS131051 QAO131051 QKK131051 QUG131051 REC131051 RNY131051 RXU131051 SHQ131051 SRM131051 TBI131051 TLE131051 TVA131051 UEW131051 UOS131051 UYO131051 VIK131051 VSG131051 WCC131051 WLY131051 WVU131051 M196587 JI196587 TE196587 ADA196587 AMW196587 AWS196587 BGO196587 BQK196587 CAG196587 CKC196587 CTY196587 DDU196587 DNQ196587 DXM196587 EHI196587 ERE196587 FBA196587 FKW196587 FUS196587 GEO196587 GOK196587 GYG196587 HIC196587 HRY196587 IBU196587 ILQ196587 IVM196587 JFI196587 JPE196587 JZA196587 KIW196587 KSS196587 LCO196587 LMK196587 LWG196587 MGC196587 MPY196587 MZU196587 NJQ196587 NTM196587 ODI196587 ONE196587 OXA196587 PGW196587 PQS196587 QAO196587 QKK196587 QUG196587 REC196587 RNY196587 RXU196587 SHQ196587 SRM196587 TBI196587 TLE196587 TVA196587 UEW196587 UOS196587 UYO196587 VIK196587 VSG196587 WCC196587 WLY196587 WVU196587 M262123 JI262123 TE262123 ADA262123 AMW262123 AWS262123 BGO262123 BQK262123 CAG262123 CKC262123 CTY262123 DDU262123 DNQ262123 DXM262123 EHI262123 ERE262123 FBA262123 FKW262123 FUS262123 GEO262123 GOK262123 GYG262123 HIC262123 HRY262123 IBU262123 ILQ262123 IVM262123 JFI262123 JPE262123 JZA262123 KIW262123 KSS262123 LCO262123 LMK262123 LWG262123 MGC262123 MPY262123 MZU262123 NJQ262123 NTM262123 ODI262123 ONE262123 OXA262123 PGW262123 PQS262123 QAO262123 QKK262123 QUG262123 REC262123 RNY262123 RXU262123 SHQ262123 SRM262123 TBI262123 TLE262123 TVA262123 UEW262123 UOS262123 UYO262123 VIK262123 VSG262123 WCC262123 WLY262123 WVU262123 M327659 JI327659 TE327659 ADA327659 AMW327659 AWS327659 BGO327659 BQK327659 CAG327659 CKC327659 CTY327659 DDU327659 DNQ327659 DXM327659 EHI327659 ERE327659 FBA327659 FKW327659 FUS327659 GEO327659 GOK327659 GYG327659 HIC327659 HRY327659 IBU327659 ILQ327659 IVM327659 JFI327659 JPE327659 JZA327659 KIW327659 KSS327659 LCO327659 LMK327659 LWG327659 MGC327659 MPY327659 MZU327659 NJQ327659 NTM327659 ODI327659 ONE327659 OXA327659 PGW327659 PQS327659 QAO327659 QKK327659 QUG327659 REC327659 RNY327659 RXU327659 SHQ327659 SRM327659 TBI327659 TLE327659 TVA327659 UEW327659 UOS327659 UYO327659 VIK327659 VSG327659 WCC327659 WLY327659 WVU327659 M393195 JI393195 TE393195 ADA393195 AMW393195 AWS393195 BGO393195 BQK393195 CAG393195 CKC393195 CTY393195 DDU393195 DNQ393195 DXM393195 EHI393195 ERE393195 FBA393195 FKW393195 FUS393195 GEO393195 GOK393195 GYG393195 HIC393195 HRY393195 IBU393195 ILQ393195 IVM393195 JFI393195 JPE393195 JZA393195 KIW393195 KSS393195 LCO393195 LMK393195 LWG393195 MGC393195 MPY393195 MZU393195 NJQ393195 NTM393195 ODI393195 ONE393195 OXA393195 PGW393195 PQS393195 QAO393195 QKK393195 QUG393195 REC393195 RNY393195 RXU393195 SHQ393195 SRM393195 TBI393195 TLE393195 TVA393195 UEW393195 UOS393195 UYO393195 VIK393195 VSG393195 WCC393195 WLY393195 WVU393195 M458731 JI458731 TE458731 ADA458731 AMW458731 AWS458731 BGO458731 BQK458731 CAG458731 CKC458731 CTY458731 DDU458731 DNQ458731 DXM458731 EHI458731 ERE458731 FBA458731 FKW458731 FUS458731 GEO458731 GOK458731 GYG458731 HIC458731 HRY458731 IBU458731 ILQ458731 IVM458731 JFI458731 JPE458731 JZA458731 KIW458731 KSS458731 LCO458731 LMK458731 LWG458731 MGC458731 MPY458731 MZU458731 NJQ458731 NTM458731 ODI458731 ONE458731 OXA458731 PGW458731 PQS458731 QAO458731 QKK458731 QUG458731 REC458731 RNY458731 RXU458731 SHQ458731 SRM458731 TBI458731 TLE458731 TVA458731 UEW458731 UOS458731 UYO458731 VIK458731 VSG458731 WCC458731 WLY458731 WVU458731 M524267 JI524267 TE524267 ADA524267 AMW524267 AWS524267 BGO524267 BQK524267 CAG524267 CKC524267 CTY524267 DDU524267 DNQ524267 DXM524267 EHI524267 ERE524267 FBA524267 FKW524267 FUS524267 GEO524267 GOK524267 GYG524267 HIC524267 HRY524267 IBU524267 ILQ524267 IVM524267 JFI524267 JPE524267 JZA524267 KIW524267 KSS524267 LCO524267 LMK524267 LWG524267 MGC524267 MPY524267 MZU524267 NJQ524267 NTM524267 ODI524267 ONE524267 OXA524267 PGW524267 PQS524267 QAO524267 QKK524267 QUG524267 REC524267 RNY524267 RXU524267 SHQ524267 SRM524267 TBI524267 TLE524267 TVA524267 UEW524267 UOS524267 UYO524267 VIK524267 VSG524267 WCC524267 WLY524267 WVU524267 M589803 JI589803 TE589803 ADA589803 AMW589803 AWS589803 BGO589803 BQK589803 CAG589803 CKC589803 CTY589803 DDU589803 DNQ589803 DXM589803 EHI589803 ERE589803 FBA589803 FKW589803 FUS589803 GEO589803 GOK589803 GYG589803 HIC589803 HRY589803 IBU589803 ILQ589803 IVM589803 JFI589803 JPE589803 JZA589803 KIW589803 KSS589803 LCO589803 LMK589803 LWG589803 MGC589803 MPY589803 MZU589803 NJQ589803 NTM589803 ODI589803 ONE589803 OXA589803 PGW589803 PQS589803 QAO589803 QKK589803 QUG589803 REC589803 RNY589803 RXU589803 SHQ589803 SRM589803 TBI589803 TLE589803 TVA589803 UEW589803 UOS589803 UYO589803 VIK589803 VSG589803 WCC589803 WLY589803 WVU589803 M655339 JI655339 TE655339 ADA655339 AMW655339 AWS655339 BGO655339 BQK655339 CAG655339 CKC655339 CTY655339 DDU655339 DNQ655339 DXM655339 EHI655339 ERE655339 FBA655339 FKW655339 FUS655339 GEO655339 GOK655339 GYG655339 HIC655339 HRY655339 IBU655339 ILQ655339 IVM655339 JFI655339 JPE655339 JZA655339 KIW655339 KSS655339 LCO655339 LMK655339 LWG655339 MGC655339 MPY655339 MZU655339 NJQ655339 NTM655339 ODI655339 ONE655339 OXA655339 PGW655339 PQS655339 QAO655339 QKK655339 QUG655339 REC655339 RNY655339 RXU655339 SHQ655339 SRM655339 TBI655339 TLE655339 TVA655339 UEW655339 UOS655339 UYO655339 VIK655339 VSG655339 WCC655339 WLY655339 WVU655339 M720875 JI720875 TE720875 ADA720875 AMW720875 AWS720875 BGO720875 BQK720875 CAG720875 CKC720875 CTY720875 DDU720875 DNQ720875 DXM720875 EHI720875 ERE720875 FBA720875 FKW720875 FUS720875 GEO720875 GOK720875 GYG720875 HIC720875 HRY720875 IBU720875 ILQ720875 IVM720875 JFI720875 JPE720875 JZA720875 KIW720875 KSS720875 LCO720875 LMK720875 LWG720875 MGC720875 MPY720875 MZU720875 NJQ720875 NTM720875 ODI720875 ONE720875 OXA720875 PGW720875 PQS720875 QAO720875 QKK720875 QUG720875 REC720875 RNY720875 RXU720875 SHQ720875 SRM720875 TBI720875 TLE720875 TVA720875 UEW720875 UOS720875 UYO720875 VIK720875 VSG720875 WCC720875 WLY720875 WVU720875 M786411 JI786411 TE786411 ADA786411 AMW786411 AWS786411 BGO786411 BQK786411 CAG786411 CKC786411 CTY786411 DDU786411 DNQ786411 DXM786411 EHI786411 ERE786411 FBA786411 FKW786411 FUS786411 GEO786411 GOK786411 GYG786411 HIC786411 HRY786411 IBU786411 ILQ786411 IVM786411 JFI786411 JPE786411 JZA786411 KIW786411 KSS786411 LCO786411 LMK786411 LWG786411 MGC786411 MPY786411 MZU786411 NJQ786411 NTM786411 ODI786411 ONE786411 OXA786411 PGW786411 PQS786411 QAO786411 QKK786411 QUG786411 REC786411 RNY786411 RXU786411 SHQ786411 SRM786411 TBI786411 TLE786411 TVA786411 UEW786411 UOS786411 UYO786411 VIK786411 VSG786411 WCC786411 WLY786411 WVU786411 M851947 JI851947 TE851947 ADA851947 AMW851947 AWS851947 BGO851947 BQK851947 CAG851947 CKC851947 CTY851947 DDU851947 DNQ851947 DXM851947 EHI851947 ERE851947 FBA851947 FKW851947 FUS851947 GEO851947 GOK851947 GYG851947 HIC851947 HRY851947 IBU851947 ILQ851947 IVM851947 JFI851947 JPE851947 JZA851947 KIW851947 KSS851947 LCO851947 LMK851947 LWG851947 MGC851947 MPY851947 MZU851947 NJQ851947 NTM851947 ODI851947 ONE851947 OXA851947 PGW851947 PQS851947 QAO851947 QKK851947 QUG851947 REC851947 RNY851947 RXU851947 SHQ851947 SRM851947 TBI851947 TLE851947 TVA851947 UEW851947 UOS851947 UYO851947 VIK851947 VSG851947 WCC851947 WLY851947 WVU851947 M917483 JI917483 TE917483 ADA917483 AMW917483 AWS917483 BGO917483 BQK917483 CAG917483 CKC917483 CTY917483 DDU917483 DNQ917483 DXM917483 EHI917483 ERE917483 FBA917483 FKW917483 FUS917483 GEO917483 GOK917483 GYG917483 HIC917483 HRY917483 IBU917483 ILQ917483 IVM917483 JFI917483 JPE917483 JZA917483 KIW917483 KSS917483 LCO917483 LMK917483 LWG917483 MGC917483 MPY917483 MZU917483 NJQ917483 NTM917483 ODI917483 ONE917483 OXA917483 PGW917483 PQS917483 QAO917483 QKK917483 QUG917483 REC917483 RNY917483 RXU917483 SHQ917483 SRM917483 TBI917483 TLE917483 TVA917483 UEW917483 UOS917483 UYO917483 VIK917483 VSG917483 WCC917483 WLY917483 WVU917483 M983019 JI983019 TE983019 ADA983019 AMW983019 AWS983019 BGO983019 BQK983019 CAG983019 CKC983019 CTY983019 DDU983019 DNQ983019 DXM983019 EHI983019 ERE983019 FBA983019 FKW983019 FUS983019 GEO983019 GOK983019 GYG983019 HIC983019 HRY983019 IBU983019 ILQ983019 IVM983019 JFI983019 JPE983019 JZA983019 KIW983019 KSS983019 LCO983019 LMK983019 LWG983019 MGC983019 MPY983019 MZU983019 NJQ983019 NTM983019 ODI983019 ONE983019 OXA983019 PGW983019 PQS983019 QAO983019 QKK983019 QUG983019 REC983019 RNY983019 RXU983019 SHQ983019 SRM983019 TBI983019 TLE983019 TVA983019 UEW983019 UOS983019 UYO983019 VIK983019 VSG983019 WCC983019 WLY983019 WVU983019 S65585:T65585 JO65585:JP65585 TK65585:TL65585 ADG65585:ADH65585 ANC65585:AND65585 AWY65585:AWZ65585 BGU65585:BGV65585 BQQ65585:BQR65585 CAM65585:CAN65585 CKI65585:CKJ65585 CUE65585:CUF65585 DEA65585:DEB65585 DNW65585:DNX65585 DXS65585:DXT65585 EHO65585:EHP65585 ERK65585:ERL65585 FBG65585:FBH65585 FLC65585:FLD65585 FUY65585:FUZ65585 GEU65585:GEV65585 GOQ65585:GOR65585 GYM65585:GYN65585 HII65585:HIJ65585 HSE65585:HSF65585 ICA65585:ICB65585 ILW65585:ILX65585 IVS65585:IVT65585 JFO65585:JFP65585 JPK65585:JPL65585 JZG65585:JZH65585 KJC65585:KJD65585 KSY65585:KSZ65585 LCU65585:LCV65585 LMQ65585:LMR65585 LWM65585:LWN65585 MGI65585:MGJ65585 MQE65585:MQF65585 NAA65585:NAB65585 NJW65585:NJX65585 NTS65585:NTT65585 ODO65585:ODP65585 ONK65585:ONL65585 OXG65585:OXH65585 PHC65585:PHD65585 PQY65585:PQZ65585 QAU65585:QAV65585 QKQ65585:QKR65585 QUM65585:QUN65585 REI65585:REJ65585 ROE65585:ROF65585 RYA65585:RYB65585 SHW65585:SHX65585 SRS65585:SRT65585 TBO65585:TBP65585 TLK65585:TLL65585 TVG65585:TVH65585 UFC65585:UFD65585 UOY65585:UOZ65585 UYU65585:UYV65585 VIQ65585:VIR65585 VSM65585:VSN65585 WCI65585:WCJ65585 WME65585:WMF65585 WWA65585:WWB65585 S131121:T131121 JO131121:JP131121 TK131121:TL131121 ADG131121:ADH131121 ANC131121:AND131121 AWY131121:AWZ131121 BGU131121:BGV131121 BQQ131121:BQR131121 CAM131121:CAN131121 CKI131121:CKJ131121 CUE131121:CUF131121 DEA131121:DEB131121 DNW131121:DNX131121 DXS131121:DXT131121 EHO131121:EHP131121 ERK131121:ERL131121 FBG131121:FBH131121 FLC131121:FLD131121 FUY131121:FUZ131121 GEU131121:GEV131121 GOQ131121:GOR131121 GYM131121:GYN131121 HII131121:HIJ131121 HSE131121:HSF131121 ICA131121:ICB131121 ILW131121:ILX131121 IVS131121:IVT131121 JFO131121:JFP131121 JPK131121:JPL131121 JZG131121:JZH131121 KJC131121:KJD131121 KSY131121:KSZ131121 LCU131121:LCV131121 LMQ131121:LMR131121 LWM131121:LWN131121 MGI131121:MGJ131121 MQE131121:MQF131121 NAA131121:NAB131121 NJW131121:NJX131121 NTS131121:NTT131121 ODO131121:ODP131121 ONK131121:ONL131121 OXG131121:OXH131121 PHC131121:PHD131121 PQY131121:PQZ131121 QAU131121:QAV131121 QKQ131121:QKR131121 QUM131121:QUN131121 REI131121:REJ131121 ROE131121:ROF131121 RYA131121:RYB131121 SHW131121:SHX131121 SRS131121:SRT131121 TBO131121:TBP131121 TLK131121:TLL131121 TVG131121:TVH131121 UFC131121:UFD131121 UOY131121:UOZ131121 UYU131121:UYV131121 VIQ131121:VIR131121 VSM131121:VSN131121 WCI131121:WCJ131121 WME131121:WMF131121 WWA131121:WWB131121 S196657:T196657 JO196657:JP196657 TK196657:TL196657 ADG196657:ADH196657 ANC196657:AND196657 AWY196657:AWZ196657 BGU196657:BGV196657 BQQ196657:BQR196657 CAM196657:CAN196657 CKI196657:CKJ196657 CUE196657:CUF196657 DEA196657:DEB196657 DNW196657:DNX196657 DXS196657:DXT196657 EHO196657:EHP196657 ERK196657:ERL196657 FBG196657:FBH196657 FLC196657:FLD196657 FUY196657:FUZ196657 GEU196657:GEV196657 GOQ196657:GOR196657 GYM196657:GYN196657 HII196657:HIJ196657 HSE196657:HSF196657 ICA196657:ICB196657 ILW196657:ILX196657 IVS196657:IVT196657 JFO196657:JFP196657 JPK196657:JPL196657 JZG196657:JZH196657 KJC196657:KJD196657 KSY196657:KSZ196657 LCU196657:LCV196657 LMQ196657:LMR196657 LWM196657:LWN196657 MGI196657:MGJ196657 MQE196657:MQF196657 NAA196657:NAB196657 NJW196657:NJX196657 NTS196657:NTT196657 ODO196657:ODP196657 ONK196657:ONL196657 OXG196657:OXH196657 PHC196657:PHD196657 PQY196657:PQZ196657 QAU196657:QAV196657 QKQ196657:QKR196657 QUM196657:QUN196657 REI196657:REJ196657 ROE196657:ROF196657 RYA196657:RYB196657 SHW196657:SHX196657 SRS196657:SRT196657 TBO196657:TBP196657 TLK196657:TLL196657 TVG196657:TVH196657 UFC196657:UFD196657 UOY196657:UOZ196657 UYU196657:UYV196657 VIQ196657:VIR196657 VSM196657:VSN196657 WCI196657:WCJ196657 WME196657:WMF196657 WWA196657:WWB196657 S262193:T262193 JO262193:JP262193 TK262193:TL262193 ADG262193:ADH262193 ANC262193:AND262193 AWY262193:AWZ262193 BGU262193:BGV262193 BQQ262193:BQR262193 CAM262193:CAN262193 CKI262193:CKJ262193 CUE262193:CUF262193 DEA262193:DEB262193 DNW262193:DNX262193 DXS262193:DXT262193 EHO262193:EHP262193 ERK262193:ERL262193 FBG262193:FBH262193 FLC262193:FLD262193 FUY262193:FUZ262193 GEU262193:GEV262193 GOQ262193:GOR262193 GYM262193:GYN262193 HII262193:HIJ262193 HSE262193:HSF262193 ICA262193:ICB262193 ILW262193:ILX262193 IVS262193:IVT262193 JFO262193:JFP262193 JPK262193:JPL262193 JZG262193:JZH262193 KJC262193:KJD262193 KSY262193:KSZ262193 LCU262193:LCV262193 LMQ262193:LMR262193 LWM262193:LWN262193 MGI262193:MGJ262193 MQE262193:MQF262193 NAA262193:NAB262193 NJW262193:NJX262193 NTS262193:NTT262193 ODO262193:ODP262193 ONK262193:ONL262193 OXG262193:OXH262193 PHC262193:PHD262193 PQY262193:PQZ262193 QAU262193:QAV262193 QKQ262193:QKR262193 QUM262193:QUN262193 REI262193:REJ262193 ROE262193:ROF262193 RYA262193:RYB262193 SHW262193:SHX262193 SRS262193:SRT262193 TBO262193:TBP262193 TLK262193:TLL262193 TVG262193:TVH262193 UFC262193:UFD262193 UOY262193:UOZ262193 UYU262193:UYV262193 VIQ262193:VIR262193 VSM262193:VSN262193 WCI262193:WCJ262193 WME262193:WMF262193 WWA262193:WWB262193 S327729:T327729 JO327729:JP327729 TK327729:TL327729 ADG327729:ADH327729 ANC327729:AND327729 AWY327729:AWZ327729 BGU327729:BGV327729 BQQ327729:BQR327729 CAM327729:CAN327729 CKI327729:CKJ327729 CUE327729:CUF327729 DEA327729:DEB327729 DNW327729:DNX327729 DXS327729:DXT327729 EHO327729:EHP327729 ERK327729:ERL327729 FBG327729:FBH327729 FLC327729:FLD327729 FUY327729:FUZ327729 GEU327729:GEV327729 GOQ327729:GOR327729 GYM327729:GYN327729 HII327729:HIJ327729 HSE327729:HSF327729 ICA327729:ICB327729 ILW327729:ILX327729 IVS327729:IVT327729 JFO327729:JFP327729 JPK327729:JPL327729 JZG327729:JZH327729 KJC327729:KJD327729 KSY327729:KSZ327729 LCU327729:LCV327729 LMQ327729:LMR327729 LWM327729:LWN327729 MGI327729:MGJ327729 MQE327729:MQF327729 NAA327729:NAB327729 NJW327729:NJX327729 NTS327729:NTT327729 ODO327729:ODP327729 ONK327729:ONL327729 OXG327729:OXH327729 PHC327729:PHD327729 PQY327729:PQZ327729 QAU327729:QAV327729 QKQ327729:QKR327729 QUM327729:QUN327729 REI327729:REJ327729 ROE327729:ROF327729 RYA327729:RYB327729 SHW327729:SHX327729 SRS327729:SRT327729 TBO327729:TBP327729 TLK327729:TLL327729 TVG327729:TVH327729 UFC327729:UFD327729 UOY327729:UOZ327729 UYU327729:UYV327729 VIQ327729:VIR327729 VSM327729:VSN327729 WCI327729:WCJ327729 WME327729:WMF327729 WWA327729:WWB327729 S393265:T393265 JO393265:JP393265 TK393265:TL393265 ADG393265:ADH393265 ANC393265:AND393265 AWY393265:AWZ393265 BGU393265:BGV393265 BQQ393265:BQR393265 CAM393265:CAN393265 CKI393265:CKJ393265 CUE393265:CUF393265 DEA393265:DEB393265 DNW393265:DNX393265 DXS393265:DXT393265 EHO393265:EHP393265 ERK393265:ERL393265 FBG393265:FBH393265 FLC393265:FLD393265 FUY393265:FUZ393265 GEU393265:GEV393265 GOQ393265:GOR393265 GYM393265:GYN393265 HII393265:HIJ393265 HSE393265:HSF393265 ICA393265:ICB393265 ILW393265:ILX393265 IVS393265:IVT393265 JFO393265:JFP393265 JPK393265:JPL393265 JZG393265:JZH393265 KJC393265:KJD393265 KSY393265:KSZ393265 LCU393265:LCV393265 LMQ393265:LMR393265 LWM393265:LWN393265 MGI393265:MGJ393265 MQE393265:MQF393265 NAA393265:NAB393265 NJW393265:NJX393265 NTS393265:NTT393265 ODO393265:ODP393265 ONK393265:ONL393265 OXG393265:OXH393265 PHC393265:PHD393265 PQY393265:PQZ393265 QAU393265:QAV393265 QKQ393265:QKR393265 QUM393265:QUN393265 REI393265:REJ393265 ROE393265:ROF393265 RYA393265:RYB393265 SHW393265:SHX393265 SRS393265:SRT393265 TBO393265:TBP393265 TLK393265:TLL393265 TVG393265:TVH393265 UFC393265:UFD393265 UOY393265:UOZ393265 UYU393265:UYV393265 VIQ393265:VIR393265 VSM393265:VSN393265 WCI393265:WCJ393265 WME393265:WMF393265 WWA393265:WWB393265 S458801:T458801 JO458801:JP458801 TK458801:TL458801 ADG458801:ADH458801 ANC458801:AND458801 AWY458801:AWZ458801 BGU458801:BGV458801 BQQ458801:BQR458801 CAM458801:CAN458801 CKI458801:CKJ458801 CUE458801:CUF458801 DEA458801:DEB458801 DNW458801:DNX458801 DXS458801:DXT458801 EHO458801:EHP458801 ERK458801:ERL458801 FBG458801:FBH458801 FLC458801:FLD458801 FUY458801:FUZ458801 GEU458801:GEV458801 GOQ458801:GOR458801 GYM458801:GYN458801 HII458801:HIJ458801 HSE458801:HSF458801 ICA458801:ICB458801 ILW458801:ILX458801 IVS458801:IVT458801 JFO458801:JFP458801 JPK458801:JPL458801 JZG458801:JZH458801 KJC458801:KJD458801 KSY458801:KSZ458801 LCU458801:LCV458801 LMQ458801:LMR458801 LWM458801:LWN458801 MGI458801:MGJ458801 MQE458801:MQF458801 NAA458801:NAB458801 NJW458801:NJX458801 NTS458801:NTT458801 ODO458801:ODP458801 ONK458801:ONL458801 OXG458801:OXH458801 PHC458801:PHD458801 PQY458801:PQZ458801 QAU458801:QAV458801 QKQ458801:QKR458801 QUM458801:QUN458801 REI458801:REJ458801 ROE458801:ROF458801 RYA458801:RYB458801 SHW458801:SHX458801 SRS458801:SRT458801 TBO458801:TBP458801 TLK458801:TLL458801 TVG458801:TVH458801 UFC458801:UFD458801 UOY458801:UOZ458801 UYU458801:UYV458801 VIQ458801:VIR458801 VSM458801:VSN458801 WCI458801:WCJ458801 WME458801:WMF458801 WWA458801:WWB458801 S524337:T524337 JO524337:JP524337 TK524337:TL524337 ADG524337:ADH524337 ANC524337:AND524337 AWY524337:AWZ524337 BGU524337:BGV524337 BQQ524337:BQR524337 CAM524337:CAN524337 CKI524337:CKJ524337 CUE524337:CUF524337 DEA524337:DEB524337 DNW524337:DNX524337 DXS524337:DXT524337 EHO524337:EHP524337 ERK524337:ERL524337 FBG524337:FBH524337 FLC524337:FLD524337 FUY524337:FUZ524337 GEU524337:GEV524337 GOQ524337:GOR524337 GYM524337:GYN524337 HII524337:HIJ524337 HSE524337:HSF524337 ICA524337:ICB524337 ILW524337:ILX524337 IVS524337:IVT524337 JFO524337:JFP524337 JPK524337:JPL524337 JZG524337:JZH524337 KJC524337:KJD524337 KSY524337:KSZ524337 LCU524337:LCV524337 LMQ524337:LMR524337 LWM524337:LWN524337 MGI524337:MGJ524337 MQE524337:MQF524337 NAA524337:NAB524337 NJW524337:NJX524337 NTS524337:NTT524337 ODO524337:ODP524337 ONK524337:ONL524337 OXG524337:OXH524337 PHC524337:PHD524337 PQY524337:PQZ524337 QAU524337:QAV524337 QKQ524337:QKR524337 QUM524337:QUN524337 REI524337:REJ524337 ROE524337:ROF524337 RYA524337:RYB524337 SHW524337:SHX524337 SRS524337:SRT524337 TBO524337:TBP524337 TLK524337:TLL524337 TVG524337:TVH524337 UFC524337:UFD524337 UOY524337:UOZ524337 UYU524337:UYV524337 VIQ524337:VIR524337 VSM524337:VSN524337 WCI524337:WCJ524337 WME524337:WMF524337 WWA524337:WWB524337 S589873:T589873 JO589873:JP589873 TK589873:TL589873 ADG589873:ADH589873 ANC589873:AND589873 AWY589873:AWZ589873 BGU589873:BGV589873 BQQ589873:BQR589873 CAM589873:CAN589873 CKI589873:CKJ589873 CUE589873:CUF589873 DEA589873:DEB589873 DNW589873:DNX589873 DXS589873:DXT589873 EHO589873:EHP589873 ERK589873:ERL589873 FBG589873:FBH589873 FLC589873:FLD589873 FUY589873:FUZ589873 GEU589873:GEV589873 GOQ589873:GOR589873 GYM589873:GYN589873 HII589873:HIJ589873 HSE589873:HSF589873 ICA589873:ICB589873 ILW589873:ILX589873 IVS589873:IVT589873 JFO589873:JFP589873 JPK589873:JPL589873 JZG589873:JZH589873 KJC589873:KJD589873 KSY589873:KSZ589873 LCU589873:LCV589873 LMQ589873:LMR589873 LWM589873:LWN589873 MGI589873:MGJ589873 MQE589873:MQF589873 NAA589873:NAB589873 NJW589873:NJX589873 NTS589873:NTT589873 ODO589873:ODP589873 ONK589873:ONL589873 OXG589873:OXH589873 PHC589873:PHD589873 PQY589873:PQZ589873 QAU589873:QAV589873 QKQ589873:QKR589873 QUM589873:QUN589873 REI589873:REJ589873 ROE589873:ROF589873 RYA589873:RYB589873 SHW589873:SHX589873 SRS589873:SRT589873 TBO589873:TBP589873 TLK589873:TLL589873 TVG589873:TVH589873 UFC589873:UFD589873 UOY589873:UOZ589873 UYU589873:UYV589873 VIQ589873:VIR589873 VSM589873:VSN589873 WCI589873:WCJ589873 WME589873:WMF589873 WWA589873:WWB589873 S655409:T655409 JO655409:JP655409 TK655409:TL655409 ADG655409:ADH655409 ANC655409:AND655409 AWY655409:AWZ655409 BGU655409:BGV655409 BQQ655409:BQR655409 CAM655409:CAN655409 CKI655409:CKJ655409 CUE655409:CUF655409 DEA655409:DEB655409 DNW655409:DNX655409 DXS655409:DXT655409 EHO655409:EHP655409 ERK655409:ERL655409 FBG655409:FBH655409 FLC655409:FLD655409 FUY655409:FUZ655409 GEU655409:GEV655409 GOQ655409:GOR655409 GYM655409:GYN655409 HII655409:HIJ655409 HSE655409:HSF655409 ICA655409:ICB655409 ILW655409:ILX655409 IVS655409:IVT655409 JFO655409:JFP655409 JPK655409:JPL655409 JZG655409:JZH655409 KJC655409:KJD655409 KSY655409:KSZ655409 LCU655409:LCV655409 LMQ655409:LMR655409 LWM655409:LWN655409 MGI655409:MGJ655409 MQE655409:MQF655409 NAA655409:NAB655409 NJW655409:NJX655409 NTS655409:NTT655409 ODO655409:ODP655409 ONK655409:ONL655409 OXG655409:OXH655409 PHC655409:PHD655409 PQY655409:PQZ655409 QAU655409:QAV655409 QKQ655409:QKR655409 QUM655409:QUN655409 REI655409:REJ655409 ROE655409:ROF655409 RYA655409:RYB655409 SHW655409:SHX655409 SRS655409:SRT655409 TBO655409:TBP655409 TLK655409:TLL655409 TVG655409:TVH655409 UFC655409:UFD655409 UOY655409:UOZ655409 UYU655409:UYV655409 VIQ655409:VIR655409 VSM655409:VSN655409 WCI655409:WCJ655409 WME655409:WMF655409 WWA655409:WWB655409 S720945:T720945 JO720945:JP720945 TK720945:TL720945 ADG720945:ADH720945 ANC720945:AND720945 AWY720945:AWZ720945 BGU720945:BGV720945 BQQ720945:BQR720945 CAM720945:CAN720945 CKI720945:CKJ720945 CUE720945:CUF720945 DEA720945:DEB720945 DNW720945:DNX720945 DXS720945:DXT720945 EHO720945:EHP720945 ERK720945:ERL720945 FBG720945:FBH720945 FLC720945:FLD720945 FUY720945:FUZ720945 GEU720945:GEV720945 GOQ720945:GOR720945 GYM720945:GYN720945 HII720945:HIJ720945 HSE720945:HSF720945 ICA720945:ICB720945 ILW720945:ILX720945 IVS720945:IVT720945 JFO720945:JFP720945 JPK720945:JPL720945 JZG720945:JZH720945 KJC720945:KJD720945 KSY720945:KSZ720945 LCU720945:LCV720945 LMQ720945:LMR720945 LWM720945:LWN720945 MGI720945:MGJ720945 MQE720945:MQF720945 NAA720945:NAB720945 NJW720945:NJX720945 NTS720945:NTT720945 ODO720945:ODP720945 ONK720945:ONL720945 OXG720945:OXH720945 PHC720945:PHD720945 PQY720945:PQZ720945 QAU720945:QAV720945 QKQ720945:QKR720945 QUM720945:QUN720945 REI720945:REJ720945 ROE720945:ROF720945 RYA720945:RYB720945 SHW720945:SHX720945 SRS720945:SRT720945 TBO720945:TBP720945 TLK720945:TLL720945 TVG720945:TVH720945 UFC720945:UFD720945 UOY720945:UOZ720945 UYU720945:UYV720945 VIQ720945:VIR720945 VSM720945:VSN720945 WCI720945:WCJ720945 WME720945:WMF720945 WWA720945:WWB720945 S786481:T786481 JO786481:JP786481 TK786481:TL786481 ADG786481:ADH786481 ANC786481:AND786481 AWY786481:AWZ786481 BGU786481:BGV786481 BQQ786481:BQR786481 CAM786481:CAN786481 CKI786481:CKJ786481 CUE786481:CUF786481 DEA786481:DEB786481 DNW786481:DNX786481 DXS786481:DXT786481 EHO786481:EHP786481 ERK786481:ERL786481 FBG786481:FBH786481 FLC786481:FLD786481 FUY786481:FUZ786481 GEU786481:GEV786481 GOQ786481:GOR786481 GYM786481:GYN786481 HII786481:HIJ786481 HSE786481:HSF786481 ICA786481:ICB786481 ILW786481:ILX786481 IVS786481:IVT786481 JFO786481:JFP786481 JPK786481:JPL786481 JZG786481:JZH786481 KJC786481:KJD786481 KSY786481:KSZ786481 LCU786481:LCV786481 LMQ786481:LMR786481 LWM786481:LWN786481 MGI786481:MGJ786481 MQE786481:MQF786481 NAA786481:NAB786481 NJW786481:NJX786481 NTS786481:NTT786481 ODO786481:ODP786481 ONK786481:ONL786481 OXG786481:OXH786481 PHC786481:PHD786481 PQY786481:PQZ786481 QAU786481:QAV786481 QKQ786481:QKR786481 QUM786481:QUN786481 REI786481:REJ786481 ROE786481:ROF786481 RYA786481:RYB786481 SHW786481:SHX786481 SRS786481:SRT786481 TBO786481:TBP786481 TLK786481:TLL786481 TVG786481:TVH786481 UFC786481:UFD786481 UOY786481:UOZ786481 UYU786481:UYV786481 VIQ786481:VIR786481 VSM786481:VSN786481 WCI786481:WCJ786481 WME786481:WMF786481 WWA786481:WWB786481 S852017:T852017 JO852017:JP852017 TK852017:TL852017 ADG852017:ADH852017 ANC852017:AND852017 AWY852017:AWZ852017 BGU852017:BGV852017 BQQ852017:BQR852017 CAM852017:CAN852017 CKI852017:CKJ852017 CUE852017:CUF852017 DEA852017:DEB852017 DNW852017:DNX852017 DXS852017:DXT852017 EHO852017:EHP852017 ERK852017:ERL852017 FBG852017:FBH852017 FLC852017:FLD852017 FUY852017:FUZ852017 GEU852017:GEV852017 GOQ852017:GOR852017 GYM852017:GYN852017 HII852017:HIJ852017 HSE852017:HSF852017 ICA852017:ICB852017 ILW852017:ILX852017 IVS852017:IVT852017 JFO852017:JFP852017 JPK852017:JPL852017 JZG852017:JZH852017 KJC852017:KJD852017 KSY852017:KSZ852017 LCU852017:LCV852017 LMQ852017:LMR852017 LWM852017:LWN852017 MGI852017:MGJ852017 MQE852017:MQF852017 NAA852017:NAB852017 NJW852017:NJX852017 NTS852017:NTT852017 ODO852017:ODP852017 ONK852017:ONL852017 OXG852017:OXH852017 PHC852017:PHD852017 PQY852017:PQZ852017 QAU852017:QAV852017 QKQ852017:QKR852017 QUM852017:QUN852017 REI852017:REJ852017 ROE852017:ROF852017 RYA852017:RYB852017 SHW852017:SHX852017 SRS852017:SRT852017 TBO852017:TBP852017 TLK852017:TLL852017 TVG852017:TVH852017 UFC852017:UFD852017 UOY852017:UOZ852017 UYU852017:UYV852017 VIQ852017:VIR852017 VSM852017:VSN852017 WCI852017:WCJ852017 WME852017:WMF852017 WWA852017:WWB852017 S917553:T917553 JO917553:JP917553 TK917553:TL917553 ADG917553:ADH917553 ANC917553:AND917553 AWY917553:AWZ917553 BGU917553:BGV917553 BQQ917553:BQR917553 CAM917553:CAN917553 CKI917553:CKJ917553 CUE917553:CUF917553 DEA917553:DEB917553 DNW917553:DNX917553 DXS917553:DXT917553 EHO917553:EHP917553 ERK917553:ERL917553 FBG917553:FBH917553 FLC917553:FLD917553 FUY917553:FUZ917553 GEU917553:GEV917553 GOQ917553:GOR917553 GYM917553:GYN917553 HII917553:HIJ917553 HSE917553:HSF917553 ICA917553:ICB917553 ILW917553:ILX917553 IVS917553:IVT917553 JFO917553:JFP917553 JPK917553:JPL917553 JZG917553:JZH917553 KJC917553:KJD917553 KSY917553:KSZ917553 LCU917553:LCV917553 LMQ917553:LMR917553 LWM917553:LWN917553 MGI917553:MGJ917553 MQE917553:MQF917553 NAA917553:NAB917553 NJW917553:NJX917553 NTS917553:NTT917553 ODO917553:ODP917553 ONK917553:ONL917553 OXG917553:OXH917553 PHC917553:PHD917553 PQY917553:PQZ917553 QAU917553:QAV917553 QKQ917553:QKR917553 QUM917553:QUN917553 REI917553:REJ917553 ROE917553:ROF917553 RYA917553:RYB917553 SHW917553:SHX917553 SRS917553:SRT917553 TBO917553:TBP917553 TLK917553:TLL917553 TVG917553:TVH917553 UFC917553:UFD917553 UOY917553:UOZ917553 UYU917553:UYV917553 VIQ917553:VIR917553 VSM917553:VSN917553 WCI917553:WCJ917553 WME917553:WMF917553 WWA917553:WWB917553 S983089:T983089 JO983089:JP983089 TK983089:TL983089 ADG983089:ADH983089 ANC983089:AND983089 AWY983089:AWZ983089 BGU983089:BGV983089 BQQ983089:BQR983089 CAM983089:CAN983089 CKI983089:CKJ983089 CUE983089:CUF983089 DEA983089:DEB983089 DNW983089:DNX983089 DXS983089:DXT983089 EHO983089:EHP983089 ERK983089:ERL983089 FBG983089:FBH983089 FLC983089:FLD983089 FUY983089:FUZ983089 GEU983089:GEV983089 GOQ983089:GOR983089 GYM983089:GYN983089 HII983089:HIJ983089 HSE983089:HSF983089 ICA983089:ICB983089 ILW983089:ILX983089 IVS983089:IVT983089 JFO983089:JFP983089 JPK983089:JPL983089 JZG983089:JZH983089 KJC983089:KJD983089 KSY983089:KSZ983089 LCU983089:LCV983089 LMQ983089:LMR983089 LWM983089:LWN983089 MGI983089:MGJ983089 MQE983089:MQF983089 NAA983089:NAB983089 NJW983089:NJX983089 NTS983089:NTT983089 ODO983089:ODP983089 ONK983089:ONL983089 OXG983089:OXH983089 PHC983089:PHD983089 PQY983089:PQZ983089 QAU983089:QAV983089 QKQ983089:QKR983089 QUM983089:QUN983089 REI983089:REJ983089 ROE983089:ROF983089 RYA983089:RYB983089 SHW983089:SHX983089 SRS983089:SRT983089 TBO983089:TBP983089 TLK983089:TLL983089 TVG983089:TVH983089 UFC983089:UFD983089 UOY983089:UOZ983089 UYU983089:UYV983089 VIQ983089:VIR983089 VSM983089:VSN983089 WCI983089:WCJ983089 WME983089:WMF983089 WWA983089:WWB983089 U65550:V65550 JQ65550:JR65550 TM65550:TN65550 ADI65550:ADJ65550 ANE65550:ANF65550 AXA65550:AXB65550 BGW65550:BGX65550 BQS65550:BQT65550 CAO65550:CAP65550 CKK65550:CKL65550 CUG65550:CUH65550 DEC65550:DED65550 DNY65550:DNZ65550 DXU65550:DXV65550 EHQ65550:EHR65550 ERM65550:ERN65550 FBI65550:FBJ65550 FLE65550:FLF65550 FVA65550:FVB65550 GEW65550:GEX65550 GOS65550:GOT65550 GYO65550:GYP65550 HIK65550:HIL65550 HSG65550:HSH65550 ICC65550:ICD65550 ILY65550:ILZ65550 IVU65550:IVV65550 JFQ65550:JFR65550 JPM65550:JPN65550 JZI65550:JZJ65550 KJE65550:KJF65550 KTA65550:KTB65550 LCW65550:LCX65550 LMS65550:LMT65550 LWO65550:LWP65550 MGK65550:MGL65550 MQG65550:MQH65550 NAC65550:NAD65550 NJY65550:NJZ65550 NTU65550:NTV65550 ODQ65550:ODR65550 ONM65550:ONN65550 OXI65550:OXJ65550 PHE65550:PHF65550 PRA65550:PRB65550 QAW65550:QAX65550 QKS65550:QKT65550 QUO65550:QUP65550 REK65550:REL65550 ROG65550:ROH65550 RYC65550:RYD65550 SHY65550:SHZ65550 SRU65550:SRV65550 TBQ65550:TBR65550 TLM65550:TLN65550 TVI65550:TVJ65550 UFE65550:UFF65550 UPA65550:UPB65550 UYW65550:UYX65550 VIS65550:VIT65550 VSO65550:VSP65550 WCK65550:WCL65550 WMG65550:WMH65550 WWC65550:WWD65550 U131086:V131086 JQ131086:JR131086 TM131086:TN131086 ADI131086:ADJ131086 ANE131086:ANF131086 AXA131086:AXB131086 BGW131086:BGX131086 BQS131086:BQT131086 CAO131086:CAP131086 CKK131086:CKL131086 CUG131086:CUH131086 DEC131086:DED131086 DNY131086:DNZ131086 DXU131086:DXV131086 EHQ131086:EHR131086 ERM131086:ERN131086 FBI131086:FBJ131086 FLE131086:FLF131086 FVA131086:FVB131086 GEW131086:GEX131086 GOS131086:GOT131086 GYO131086:GYP131086 HIK131086:HIL131086 HSG131086:HSH131086 ICC131086:ICD131086 ILY131086:ILZ131086 IVU131086:IVV131086 JFQ131086:JFR131086 JPM131086:JPN131086 JZI131086:JZJ131086 KJE131086:KJF131086 KTA131086:KTB131086 LCW131086:LCX131086 LMS131086:LMT131086 LWO131086:LWP131086 MGK131086:MGL131086 MQG131086:MQH131086 NAC131086:NAD131086 NJY131086:NJZ131086 NTU131086:NTV131086 ODQ131086:ODR131086 ONM131086:ONN131086 OXI131086:OXJ131086 PHE131086:PHF131086 PRA131086:PRB131086 QAW131086:QAX131086 QKS131086:QKT131086 QUO131086:QUP131086 REK131086:REL131086 ROG131086:ROH131086 RYC131086:RYD131086 SHY131086:SHZ131086 SRU131086:SRV131086 TBQ131086:TBR131086 TLM131086:TLN131086 TVI131086:TVJ131086 UFE131086:UFF131086 UPA131086:UPB131086 UYW131086:UYX131086 VIS131086:VIT131086 VSO131086:VSP131086 WCK131086:WCL131086 WMG131086:WMH131086 WWC131086:WWD131086 U196622:V196622 JQ196622:JR196622 TM196622:TN196622 ADI196622:ADJ196622 ANE196622:ANF196622 AXA196622:AXB196622 BGW196622:BGX196622 BQS196622:BQT196622 CAO196622:CAP196622 CKK196622:CKL196622 CUG196622:CUH196622 DEC196622:DED196622 DNY196622:DNZ196622 DXU196622:DXV196622 EHQ196622:EHR196622 ERM196622:ERN196622 FBI196622:FBJ196622 FLE196622:FLF196622 FVA196622:FVB196622 GEW196622:GEX196622 GOS196622:GOT196622 GYO196622:GYP196622 HIK196622:HIL196622 HSG196622:HSH196622 ICC196622:ICD196622 ILY196622:ILZ196622 IVU196622:IVV196622 JFQ196622:JFR196622 JPM196622:JPN196622 JZI196622:JZJ196622 KJE196622:KJF196622 KTA196622:KTB196622 LCW196622:LCX196622 LMS196622:LMT196622 LWO196622:LWP196622 MGK196622:MGL196622 MQG196622:MQH196622 NAC196622:NAD196622 NJY196622:NJZ196622 NTU196622:NTV196622 ODQ196622:ODR196622 ONM196622:ONN196622 OXI196622:OXJ196622 PHE196622:PHF196622 PRA196622:PRB196622 QAW196622:QAX196622 QKS196622:QKT196622 QUO196622:QUP196622 REK196622:REL196622 ROG196622:ROH196622 RYC196622:RYD196622 SHY196622:SHZ196622 SRU196622:SRV196622 TBQ196622:TBR196622 TLM196622:TLN196622 TVI196622:TVJ196622 UFE196622:UFF196622 UPA196622:UPB196622 UYW196622:UYX196622 VIS196622:VIT196622 VSO196622:VSP196622 WCK196622:WCL196622 WMG196622:WMH196622 WWC196622:WWD196622 U262158:V262158 JQ262158:JR262158 TM262158:TN262158 ADI262158:ADJ262158 ANE262158:ANF262158 AXA262158:AXB262158 BGW262158:BGX262158 BQS262158:BQT262158 CAO262158:CAP262158 CKK262158:CKL262158 CUG262158:CUH262158 DEC262158:DED262158 DNY262158:DNZ262158 DXU262158:DXV262158 EHQ262158:EHR262158 ERM262158:ERN262158 FBI262158:FBJ262158 FLE262158:FLF262158 FVA262158:FVB262158 GEW262158:GEX262158 GOS262158:GOT262158 GYO262158:GYP262158 HIK262158:HIL262158 HSG262158:HSH262158 ICC262158:ICD262158 ILY262158:ILZ262158 IVU262158:IVV262158 JFQ262158:JFR262158 JPM262158:JPN262158 JZI262158:JZJ262158 KJE262158:KJF262158 KTA262158:KTB262158 LCW262158:LCX262158 LMS262158:LMT262158 LWO262158:LWP262158 MGK262158:MGL262158 MQG262158:MQH262158 NAC262158:NAD262158 NJY262158:NJZ262158 NTU262158:NTV262158 ODQ262158:ODR262158 ONM262158:ONN262158 OXI262158:OXJ262158 PHE262158:PHF262158 PRA262158:PRB262158 QAW262158:QAX262158 QKS262158:QKT262158 QUO262158:QUP262158 REK262158:REL262158 ROG262158:ROH262158 RYC262158:RYD262158 SHY262158:SHZ262158 SRU262158:SRV262158 TBQ262158:TBR262158 TLM262158:TLN262158 TVI262158:TVJ262158 UFE262158:UFF262158 UPA262158:UPB262158 UYW262158:UYX262158 VIS262158:VIT262158 VSO262158:VSP262158 WCK262158:WCL262158 WMG262158:WMH262158 WWC262158:WWD262158 U327694:V327694 JQ327694:JR327694 TM327694:TN327694 ADI327694:ADJ327694 ANE327694:ANF327694 AXA327694:AXB327694 BGW327694:BGX327694 BQS327694:BQT327694 CAO327694:CAP327694 CKK327694:CKL327694 CUG327694:CUH327694 DEC327694:DED327694 DNY327694:DNZ327694 DXU327694:DXV327694 EHQ327694:EHR327694 ERM327694:ERN327694 FBI327694:FBJ327694 FLE327694:FLF327694 FVA327694:FVB327694 GEW327694:GEX327694 GOS327694:GOT327694 GYO327694:GYP327694 HIK327694:HIL327694 HSG327694:HSH327694 ICC327694:ICD327694 ILY327694:ILZ327694 IVU327694:IVV327694 JFQ327694:JFR327694 JPM327694:JPN327694 JZI327694:JZJ327694 KJE327694:KJF327694 KTA327694:KTB327694 LCW327694:LCX327694 LMS327694:LMT327694 LWO327694:LWP327694 MGK327694:MGL327694 MQG327694:MQH327694 NAC327694:NAD327694 NJY327694:NJZ327694 NTU327694:NTV327694 ODQ327694:ODR327694 ONM327694:ONN327694 OXI327694:OXJ327694 PHE327694:PHF327694 PRA327694:PRB327694 QAW327694:QAX327694 QKS327694:QKT327694 QUO327694:QUP327694 REK327694:REL327694 ROG327694:ROH327694 RYC327694:RYD327694 SHY327694:SHZ327694 SRU327694:SRV327694 TBQ327694:TBR327694 TLM327694:TLN327694 TVI327694:TVJ327694 UFE327694:UFF327694 UPA327694:UPB327694 UYW327694:UYX327694 VIS327694:VIT327694 VSO327694:VSP327694 WCK327694:WCL327694 WMG327694:WMH327694 WWC327694:WWD327694 U393230:V393230 JQ393230:JR393230 TM393230:TN393230 ADI393230:ADJ393230 ANE393230:ANF393230 AXA393230:AXB393230 BGW393230:BGX393230 BQS393230:BQT393230 CAO393230:CAP393230 CKK393230:CKL393230 CUG393230:CUH393230 DEC393230:DED393230 DNY393230:DNZ393230 DXU393230:DXV393230 EHQ393230:EHR393230 ERM393230:ERN393230 FBI393230:FBJ393230 FLE393230:FLF393230 FVA393230:FVB393230 GEW393230:GEX393230 GOS393230:GOT393230 GYO393230:GYP393230 HIK393230:HIL393230 HSG393230:HSH393230 ICC393230:ICD393230 ILY393230:ILZ393230 IVU393230:IVV393230 JFQ393230:JFR393230 JPM393230:JPN393230 JZI393230:JZJ393230 KJE393230:KJF393230 KTA393230:KTB393230 LCW393230:LCX393230 LMS393230:LMT393230 LWO393230:LWP393230 MGK393230:MGL393230 MQG393230:MQH393230 NAC393230:NAD393230 NJY393230:NJZ393230 NTU393230:NTV393230 ODQ393230:ODR393230 ONM393230:ONN393230 OXI393230:OXJ393230 PHE393230:PHF393230 PRA393230:PRB393230 QAW393230:QAX393230 QKS393230:QKT393230 QUO393230:QUP393230 REK393230:REL393230 ROG393230:ROH393230 RYC393230:RYD393230 SHY393230:SHZ393230 SRU393230:SRV393230 TBQ393230:TBR393230 TLM393230:TLN393230 TVI393230:TVJ393230 UFE393230:UFF393230 UPA393230:UPB393230 UYW393230:UYX393230 VIS393230:VIT393230 VSO393230:VSP393230 WCK393230:WCL393230 WMG393230:WMH393230 WWC393230:WWD393230 U458766:V458766 JQ458766:JR458766 TM458766:TN458766 ADI458766:ADJ458766 ANE458766:ANF458766 AXA458766:AXB458766 BGW458766:BGX458766 BQS458766:BQT458766 CAO458766:CAP458766 CKK458766:CKL458766 CUG458766:CUH458766 DEC458766:DED458766 DNY458766:DNZ458766 DXU458766:DXV458766 EHQ458766:EHR458766 ERM458766:ERN458766 FBI458766:FBJ458766 FLE458766:FLF458766 FVA458766:FVB458766 GEW458766:GEX458766 GOS458766:GOT458766 GYO458766:GYP458766 HIK458766:HIL458766 HSG458766:HSH458766 ICC458766:ICD458766 ILY458766:ILZ458766 IVU458766:IVV458766 JFQ458766:JFR458766 JPM458766:JPN458766 JZI458766:JZJ458766 KJE458766:KJF458766 KTA458766:KTB458766 LCW458766:LCX458766 LMS458766:LMT458766 LWO458766:LWP458766 MGK458766:MGL458766 MQG458766:MQH458766 NAC458766:NAD458766 NJY458766:NJZ458766 NTU458766:NTV458766 ODQ458766:ODR458766 ONM458766:ONN458766 OXI458766:OXJ458766 PHE458766:PHF458766 PRA458766:PRB458766 QAW458766:QAX458766 QKS458766:QKT458766 QUO458766:QUP458766 REK458766:REL458766 ROG458766:ROH458766 RYC458766:RYD458766 SHY458766:SHZ458766 SRU458766:SRV458766 TBQ458766:TBR458766 TLM458766:TLN458766 TVI458766:TVJ458766 UFE458766:UFF458766 UPA458766:UPB458766 UYW458766:UYX458766 VIS458766:VIT458766 VSO458766:VSP458766 WCK458766:WCL458766 WMG458766:WMH458766 WWC458766:WWD458766 U524302:V524302 JQ524302:JR524302 TM524302:TN524302 ADI524302:ADJ524302 ANE524302:ANF524302 AXA524302:AXB524302 BGW524302:BGX524302 BQS524302:BQT524302 CAO524302:CAP524302 CKK524302:CKL524302 CUG524302:CUH524302 DEC524302:DED524302 DNY524302:DNZ524302 DXU524302:DXV524302 EHQ524302:EHR524302 ERM524302:ERN524302 FBI524302:FBJ524302 FLE524302:FLF524302 FVA524302:FVB524302 GEW524302:GEX524302 GOS524302:GOT524302 GYO524302:GYP524302 HIK524302:HIL524302 HSG524302:HSH524302 ICC524302:ICD524302 ILY524302:ILZ524302 IVU524302:IVV524302 JFQ524302:JFR524302 JPM524302:JPN524302 JZI524302:JZJ524302 KJE524302:KJF524302 KTA524302:KTB524302 LCW524302:LCX524302 LMS524302:LMT524302 LWO524302:LWP524302 MGK524302:MGL524302 MQG524302:MQH524302 NAC524302:NAD524302 NJY524302:NJZ524302 NTU524302:NTV524302 ODQ524302:ODR524302 ONM524302:ONN524302 OXI524302:OXJ524302 PHE524302:PHF524302 PRA524302:PRB524302 QAW524302:QAX524302 QKS524302:QKT524302 QUO524302:QUP524302 REK524302:REL524302 ROG524302:ROH524302 RYC524302:RYD524302 SHY524302:SHZ524302 SRU524302:SRV524302 TBQ524302:TBR524302 TLM524302:TLN524302 TVI524302:TVJ524302 UFE524302:UFF524302 UPA524302:UPB524302 UYW524302:UYX524302 VIS524302:VIT524302 VSO524302:VSP524302 WCK524302:WCL524302 WMG524302:WMH524302 WWC524302:WWD524302 U589838:V589838 JQ589838:JR589838 TM589838:TN589838 ADI589838:ADJ589838 ANE589838:ANF589838 AXA589838:AXB589838 BGW589838:BGX589838 BQS589838:BQT589838 CAO589838:CAP589838 CKK589838:CKL589838 CUG589838:CUH589838 DEC589838:DED589838 DNY589838:DNZ589838 DXU589838:DXV589838 EHQ589838:EHR589838 ERM589838:ERN589838 FBI589838:FBJ589838 FLE589838:FLF589838 FVA589838:FVB589838 GEW589838:GEX589838 GOS589838:GOT589838 GYO589838:GYP589838 HIK589838:HIL589838 HSG589838:HSH589838 ICC589838:ICD589838 ILY589838:ILZ589838 IVU589838:IVV589838 JFQ589838:JFR589838 JPM589838:JPN589838 JZI589838:JZJ589838 KJE589838:KJF589838 KTA589838:KTB589838 LCW589838:LCX589838 LMS589838:LMT589838 LWO589838:LWP589838 MGK589838:MGL589838 MQG589838:MQH589838 NAC589838:NAD589838 NJY589838:NJZ589838 NTU589838:NTV589838 ODQ589838:ODR589838 ONM589838:ONN589838 OXI589838:OXJ589838 PHE589838:PHF589838 PRA589838:PRB589838 QAW589838:QAX589838 QKS589838:QKT589838 QUO589838:QUP589838 REK589838:REL589838 ROG589838:ROH589838 RYC589838:RYD589838 SHY589838:SHZ589838 SRU589838:SRV589838 TBQ589838:TBR589838 TLM589838:TLN589838 TVI589838:TVJ589838 UFE589838:UFF589838 UPA589838:UPB589838 UYW589838:UYX589838 VIS589838:VIT589838 VSO589838:VSP589838 WCK589838:WCL589838 WMG589838:WMH589838 WWC589838:WWD589838 U655374:V655374 JQ655374:JR655374 TM655374:TN655374 ADI655374:ADJ655374 ANE655374:ANF655374 AXA655374:AXB655374 BGW655374:BGX655374 BQS655374:BQT655374 CAO655374:CAP655374 CKK655374:CKL655374 CUG655374:CUH655374 DEC655374:DED655374 DNY655374:DNZ655374 DXU655374:DXV655374 EHQ655374:EHR655374 ERM655374:ERN655374 FBI655374:FBJ655374 FLE655374:FLF655374 FVA655374:FVB655374 GEW655374:GEX655374 GOS655374:GOT655374 GYO655374:GYP655374 HIK655374:HIL655374 HSG655374:HSH655374 ICC655374:ICD655374 ILY655374:ILZ655374 IVU655374:IVV655374 JFQ655374:JFR655374 JPM655374:JPN655374 JZI655374:JZJ655374 KJE655374:KJF655374 KTA655374:KTB655374 LCW655374:LCX655374 LMS655374:LMT655374 LWO655374:LWP655374 MGK655374:MGL655374 MQG655374:MQH655374 NAC655374:NAD655374 NJY655374:NJZ655374 NTU655374:NTV655374 ODQ655374:ODR655374 ONM655374:ONN655374 OXI655374:OXJ655374 PHE655374:PHF655374 PRA655374:PRB655374 QAW655374:QAX655374 QKS655374:QKT655374 QUO655374:QUP655374 REK655374:REL655374 ROG655374:ROH655374 RYC655374:RYD655374 SHY655374:SHZ655374 SRU655374:SRV655374 TBQ655374:TBR655374 TLM655374:TLN655374 TVI655374:TVJ655374 UFE655374:UFF655374 UPA655374:UPB655374 UYW655374:UYX655374 VIS655374:VIT655374 VSO655374:VSP655374 WCK655374:WCL655374 WMG655374:WMH655374 WWC655374:WWD655374 U720910:V720910 JQ720910:JR720910 TM720910:TN720910 ADI720910:ADJ720910 ANE720910:ANF720910 AXA720910:AXB720910 BGW720910:BGX720910 BQS720910:BQT720910 CAO720910:CAP720910 CKK720910:CKL720910 CUG720910:CUH720910 DEC720910:DED720910 DNY720910:DNZ720910 DXU720910:DXV720910 EHQ720910:EHR720910 ERM720910:ERN720910 FBI720910:FBJ720910 FLE720910:FLF720910 FVA720910:FVB720910 GEW720910:GEX720910 GOS720910:GOT720910 GYO720910:GYP720910 HIK720910:HIL720910 HSG720910:HSH720910 ICC720910:ICD720910 ILY720910:ILZ720910 IVU720910:IVV720910 JFQ720910:JFR720910 JPM720910:JPN720910 JZI720910:JZJ720910 KJE720910:KJF720910 KTA720910:KTB720910 LCW720910:LCX720910 LMS720910:LMT720910 LWO720910:LWP720910 MGK720910:MGL720910 MQG720910:MQH720910 NAC720910:NAD720910 NJY720910:NJZ720910 NTU720910:NTV720910 ODQ720910:ODR720910 ONM720910:ONN720910 OXI720910:OXJ720910 PHE720910:PHF720910 PRA720910:PRB720910 QAW720910:QAX720910 QKS720910:QKT720910 QUO720910:QUP720910 REK720910:REL720910 ROG720910:ROH720910 RYC720910:RYD720910 SHY720910:SHZ720910 SRU720910:SRV720910 TBQ720910:TBR720910 TLM720910:TLN720910 TVI720910:TVJ720910 UFE720910:UFF720910 UPA720910:UPB720910 UYW720910:UYX720910 VIS720910:VIT720910 VSO720910:VSP720910 WCK720910:WCL720910 WMG720910:WMH720910 WWC720910:WWD720910 U786446:V786446 JQ786446:JR786446 TM786446:TN786446 ADI786446:ADJ786446 ANE786446:ANF786446 AXA786446:AXB786446 BGW786446:BGX786446 BQS786446:BQT786446 CAO786446:CAP786446 CKK786446:CKL786446 CUG786446:CUH786446 DEC786446:DED786446 DNY786446:DNZ786446 DXU786446:DXV786446 EHQ786446:EHR786446 ERM786446:ERN786446 FBI786446:FBJ786446 FLE786446:FLF786446 FVA786446:FVB786446 GEW786446:GEX786446 GOS786446:GOT786446 GYO786446:GYP786446 HIK786446:HIL786446 HSG786446:HSH786446 ICC786446:ICD786446 ILY786446:ILZ786446 IVU786446:IVV786446 JFQ786446:JFR786446 JPM786446:JPN786446 JZI786446:JZJ786446 KJE786446:KJF786446 KTA786446:KTB786446 LCW786446:LCX786446 LMS786446:LMT786446 LWO786446:LWP786446 MGK786446:MGL786446 MQG786446:MQH786446 NAC786446:NAD786446 NJY786446:NJZ786446 NTU786446:NTV786446 ODQ786446:ODR786446 ONM786446:ONN786446 OXI786446:OXJ786446 PHE786446:PHF786446 PRA786446:PRB786446 QAW786446:QAX786446 QKS786446:QKT786446 QUO786446:QUP786446 REK786446:REL786446 ROG786446:ROH786446 RYC786446:RYD786446 SHY786446:SHZ786446 SRU786446:SRV786446 TBQ786446:TBR786446 TLM786446:TLN786446 TVI786446:TVJ786446 UFE786446:UFF786446 UPA786446:UPB786446 UYW786446:UYX786446 VIS786446:VIT786446 VSO786446:VSP786446 WCK786446:WCL786446 WMG786446:WMH786446 WWC786446:WWD786446 U851982:V851982 JQ851982:JR851982 TM851982:TN851982 ADI851982:ADJ851982 ANE851982:ANF851982 AXA851982:AXB851982 BGW851982:BGX851982 BQS851982:BQT851982 CAO851982:CAP851982 CKK851982:CKL851982 CUG851982:CUH851982 DEC851982:DED851982 DNY851982:DNZ851982 DXU851982:DXV851982 EHQ851982:EHR851982 ERM851982:ERN851982 FBI851982:FBJ851982 FLE851982:FLF851982 FVA851982:FVB851982 GEW851982:GEX851982 GOS851982:GOT851982 GYO851982:GYP851982 HIK851982:HIL851982 HSG851982:HSH851982 ICC851982:ICD851982 ILY851982:ILZ851982 IVU851982:IVV851982 JFQ851982:JFR851982 JPM851982:JPN851982 JZI851982:JZJ851982 KJE851982:KJF851982 KTA851982:KTB851982 LCW851982:LCX851982 LMS851982:LMT851982 LWO851982:LWP851982 MGK851982:MGL851982 MQG851982:MQH851982 NAC851982:NAD851982 NJY851982:NJZ851982 NTU851982:NTV851982 ODQ851982:ODR851982 ONM851982:ONN851982 OXI851982:OXJ851982 PHE851982:PHF851982 PRA851982:PRB851982 QAW851982:QAX851982 QKS851982:QKT851982 QUO851982:QUP851982 REK851982:REL851982 ROG851982:ROH851982 RYC851982:RYD851982 SHY851982:SHZ851982 SRU851982:SRV851982 TBQ851982:TBR851982 TLM851982:TLN851982 TVI851982:TVJ851982 UFE851982:UFF851982 UPA851982:UPB851982 UYW851982:UYX851982 VIS851982:VIT851982 VSO851982:VSP851982 WCK851982:WCL851982 WMG851982:WMH851982 WWC851982:WWD851982 U917518:V917518 JQ917518:JR917518 TM917518:TN917518 ADI917518:ADJ917518 ANE917518:ANF917518 AXA917518:AXB917518 BGW917518:BGX917518 BQS917518:BQT917518 CAO917518:CAP917518 CKK917518:CKL917518 CUG917518:CUH917518 DEC917518:DED917518 DNY917518:DNZ917518 DXU917518:DXV917518 EHQ917518:EHR917518 ERM917518:ERN917518 FBI917518:FBJ917518 FLE917518:FLF917518 FVA917518:FVB917518 GEW917518:GEX917518 GOS917518:GOT917518 GYO917518:GYP917518 HIK917518:HIL917518 HSG917518:HSH917518 ICC917518:ICD917518 ILY917518:ILZ917518 IVU917518:IVV917518 JFQ917518:JFR917518 JPM917518:JPN917518 JZI917518:JZJ917518 KJE917518:KJF917518 KTA917518:KTB917518 LCW917518:LCX917518 LMS917518:LMT917518 LWO917518:LWP917518 MGK917518:MGL917518 MQG917518:MQH917518 NAC917518:NAD917518 NJY917518:NJZ917518 NTU917518:NTV917518 ODQ917518:ODR917518 ONM917518:ONN917518 OXI917518:OXJ917518 PHE917518:PHF917518 PRA917518:PRB917518 QAW917518:QAX917518 QKS917518:QKT917518 QUO917518:QUP917518 REK917518:REL917518 ROG917518:ROH917518 RYC917518:RYD917518 SHY917518:SHZ917518 SRU917518:SRV917518 TBQ917518:TBR917518 TLM917518:TLN917518 TVI917518:TVJ917518 UFE917518:UFF917518 UPA917518:UPB917518 UYW917518:UYX917518 VIS917518:VIT917518 VSO917518:VSP917518 WCK917518:WCL917518 WMG917518:WMH917518 WWC917518:WWD917518 U983054:V983054 JQ983054:JR983054 TM983054:TN983054 ADI983054:ADJ983054 ANE983054:ANF983054 AXA983054:AXB983054 BGW983054:BGX983054 BQS983054:BQT983054 CAO983054:CAP983054 CKK983054:CKL983054 CUG983054:CUH983054 DEC983054:DED983054 DNY983054:DNZ983054 DXU983054:DXV983054 EHQ983054:EHR983054 ERM983054:ERN983054 FBI983054:FBJ983054 FLE983054:FLF983054 FVA983054:FVB983054 GEW983054:GEX983054 GOS983054:GOT983054 GYO983054:GYP983054 HIK983054:HIL983054 HSG983054:HSH983054 ICC983054:ICD983054 ILY983054:ILZ983054 IVU983054:IVV983054 JFQ983054:JFR983054 JPM983054:JPN983054 JZI983054:JZJ983054 KJE983054:KJF983054 KTA983054:KTB983054 LCW983054:LCX983054 LMS983054:LMT983054 LWO983054:LWP983054 MGK983054:MGL983054 MQG983054:MQH983054 NAC983054:NAD983054 NJY983054:NJZ983054 NTU983054:NTV983054 ODQ983054:ODR983054 ONM983054:ONN983054 OXI983054:OXJ983054 PHE983054:PHF983054 PRA983054:PRB983054 QAW983054:QAX983054 QKS983054:QKT983054 QUO983054:QUP983054 REK983054:REL983054 ROG983054:ROH983054 RYC983054:RYD983054 SHY983054:SHZ983054 SRU983054:SRV983054 TBQ983054:TBR983054 TLM983054:TLN983054 TVI983054:TVJ983054 UFE983054:UFF983054 UPA983054:UPB983054 UYW983054:UYX983054 VIS983054:VIT983054 VSO983054:VSP983054 WCK983054:WCL983054 WMG983054:WMH983054 WWC983054:WWD983054 V55 JR55 TN55 ADJ55 ANF55 AXB55 BGX55 BQT55 CAP55 CKL55 CUH55 DED55 DNZ55 DXV55 EHR55 ERN55 FBJ55 FLF55 FVB55 GEX55 GOT55 GYP55 HIL55 HSH55 ICD55 ILZ55 IVV55 JFR55 JPN55 JZJ55 KJF55 KTB55 LCX55 LMT55 LWP55 MGL55 MQH55 NAD55 NJZ55 NTV55 ODR55 ONN55 OXJ55 PHF55 PRB55 QAX55 QKT55 QUP55 REL55 ROH55 RYD55 SHZ55 SRV55 TBR55 TLN55 TVJ55 UFF55 UPB55 UYX55 VIT55 VSP55 WCL55 WMH55 WWD55 V65559 JR65559 TN65559 ADJ65559 ANF65559 AXB65559 BGX65559 BQT65559 CAP65559 CKL65559 CUH65559 DED65559 DNZ65559 DXV65559 EHR65559 ERN65559 FBJ65559 FLF65559 FVB65559 GEX65559 GOT65559 GYP65559 HIL65559 HSH65559 ICD65559 ILZ65559 IVV65559 JFR65559 JPN65559 JZJ65559 KJF65559 KTB65559 LCX65559 LMT65559 LWP65559 MGL65559 MQH65559 NAD65559 NJZ65559 NTV65559 ODR65559 ONN65559 OXJ65559 PHF65559 PRB65559 QAX65559 QKT65559 QUP65559 REL65559 ROH65559 RYD65559 SHZ65559 SRV65559 TBR65559 TLN65559 TVJ65559 UFF65559 UPB65559 UYX65559 VIT65559 VSP65559 WCL65559 WMH65559 WWD65559 V131095 JR131095 TN131095 ADJ131095 ANF131095 AXB131095 BGX131095 BQT131095 CAP131095 CKL131095 CUH131095 DED131095 DNZ131095 DXV131095 EHR131095 ERN131095 FBJ131095 FLF131095 FVB131095 GEX131095 GOT131095 GYP131095 HIL131095 HSH131095 ICD131095 ILZ131095 IVV131095 JFR131095 JPN131095 JZJ131095 KJF131095 KTB131095 LCX131095 LMT131095 LWP131095 MGL131095 MQH131095 NAD131095 NJZ131095 NTV131095 ODR131095 ONN131095 OXJ131095 PHF131095 PRB131095 QAX131095 QKT131095 QUP131095 REL131095 ROH131095 RYD131095 SHZ131095 SRV131095 TBR131095 TLN131095 TVJ131095 UFF131095 UPB131095 UYX131095 VIT131095 VSP131095 WCL131095 WMH131095 WWD131095 V196631 JR196631 TN196631 ADJ196631 ANF196631 AXB196631 BGX196631 BQT196631 CAP196631 CKL196631 CUH196631 DED196631 DNZ196631 DXV196631 EHR196631 ERN196631 FBJ196631 FLF196631 FVB196631 GEX196631 GOT196631 GYP196631 HIL196631 HSH196631 ICD196631 ILZ196631 IVV196631 JFR196631 JPN196631 JZJ196631 KJF196631 KTB196631 LCX196631 LMT196631 LWP196631 MGL196631 MQH196631 NAD196631 NJZ196631 NTV196631 ODR196631 ONN196631 OXJ196631 PHF196631 PRB196631 QAX196631 QKT196631 QUP196631 REL196631 ROH196631 RYD196631 SHZ196631 SRV196631 TBR196631 TLN196631 TVJ196631 UFF196631 UPB196631 UYX196631 VIT196631 VSP196631 WCL196631 WMH196631 WWD196631 V262167 JR262167 TN262167 ADJ262167 ANF262167 AXB262167 BGX262167 BQT262167 CAP262167 CKL262167 CUH262167 DED262167 DNZ262167 DXV262167 EHR262167 ERN262167 FBJ262167 FLF262167 FVB262167 GEX262167 GOT262167 GYP262167 HIL262167 HSH262167 ICD262167 ILZ262167 IVV262167 JFR262167 JPN262167 JZJ262167 KJF262167 KTB262167 LCX262167 LMT262167 LWP262167 MGL262167 MQH262167 NAD262167 NJZ262167 NTV262167 ODR262167 ONN262167 OXJ262167 PHF262167 PRB262167 QAX262167 QKT262167 QUP262167 REL262167 ROH262167 RYD262167 SHZ262167 SRV262167 TBR262167 TLN262167 TVJ262167 UFF262167 UPB262167 UYX262167 VIT262167 VSP262167 WCL262167 WMH262167 WWD262167 V327703 JR327703 TN327703 ADJ327703 ANF327703 AXB327703 BGX327703 BQT327703 CAP327703 CKL327703 CUH327703 DED327703 DNZ327703 DXV327703 EHR327703 ERN327703 FBJ327703 FLF327703 FVB327703 GEX327703 GOT327703 GYP327703 HIL327703 HSH327703 ICD327703 ILZ327703 IVV327703 JFR327703 JPN327703 JZJ327703 KJF327703 KTB327703 LCX327703 LMT327703 LWP327703 MGL327703 MQH327703 NAD327703 NJZ327703 NTV327703 ODR327703 ONN327703 OXJ327703 PHF327703 PRB327703 QAX327703 QKT327703 QUP327703 REL327703 ROH327703 RYD327703 SHZ327703 SRV327703 TBR327703 TLN327703 TVJ327703 UFF327703 UPB327703 UYX327703 VIT327703 VSP327703 WCL327703 WMH327703 WWD327703 V393239 JR393239 TN393239 ADJ393239 ANF393239 AXB393239 BGX393239 BQT393239 CAP393239 CKL393239 CUH393239 DED393239 DNZ393239 DXV393239 EHR393239 ERN393239 FBJ393239 FLF393239 FVB393239 GEX393239 GOT393239 GYP393239 HIL393239 HSH393239 ICD393239 ILZ393239 IVV393239 JFR393239 JPN393239 JZJ393239 KJF393239 KTB393239 LCX393239 LMT393239 LWP393239 MGL393239 MQH393239 NAD393239 NJZ393239 NTV393239 ODR393239 ONN393239 OXJ393239 PHF393239 PRB393239 QAX393239 QKT393239 QUP393239 REL393239 ROH393239 RYD393239 SHZ393239 SRV393239 TBR393239 TLN393239 TVJ393239 UFF393239 UPB393239 UYX393239 VIT393239 VSP393239 WCL393239 WMH393239 WWD393239 V458775 JR458775 TN458775 ADJ458775 ANF458775 AXB458775 BGX458775 BQT458775 CAP458775 CKL458775 CUH458775 DED458775 DNZ458775 DXV458775 EHR458775 ERN458775 FBJ458775 FLF458775 FVB458775 GEX458775 GOT458775 GYP458775 HIL458775 HSH458775 ICD458775 ILZ458775 IVV458775 JFR458775 JPN458775 JZJ458775 KJF458775 KTB458775 LCX458775 LMT458775 LWP458775 MGL458775 MQH458775 NAD458775 NJZ458775 NTV458775 ODR458775 ONN458775 OXJ458775 PHF458775 PRB458775 QAX458775 QKT458775 QUP458775 REL458775 ROH458775 RYD458775 SHZ458775 SRV458775 TBR458775 TLN458775 TVJ458775 UFF458775 UPB458775 UYX458775 VIT458775 VSP458775 WCL458775 WMH458775 WWD458775 V524311 JR524311 TN524311 ADJ524311 ANF524311 AXB524311 BGX524311 BQT524311 CAP524311 CKL524311 CUH524311 DED524311 DNZ524311 DXV524311 EHR524311 ERN524311 FBJ524311 FLF524311 FVB524311 GEX524311 GOT524311 GYP524311 HIL524311 HSH524311 ICD524311 ILZ524311 IVV524311 JFR524311 JPN524311 JZJ524311 KJF524311 KTB524311 LCX524311 LMT524311 LWP524311 MGL524311 MQH524311 NAD524311 NJZ524311 NTV524311 ODR524311 ONN524311 OXJ524311 PHF524311 PRB524311 QAX524311 QKT524311 QUP524311 REL524311 ROH524311 RYD524311 SHZ524311 SRV524311 TBR524311 TLN524311 TVJ524311 UFF524311 UPB524311 UYX524311 VIT524311 VSP524311 WCL524311 WMH524311 WWD524311 V589847 JR589847 TN589847 ADJ589847 ANF589847 AXB589847 BGX589847 BQT589847 CAP589847 CKL589847 CUH589847 DED589847 DNZ589847 DXV589847 EHR589847 ERN589847 FBJ589847 FLF589847 FVB589847 GEX589847 GOT589847 GYP589847 HIL589847 HSH589847 ICD589847 ILZ589847 IVV589847 JFR589847 JPN589847 JZJ589847 KJF589847 KTB589847 LCX589847 LMT589847 LWP589847 MGL589847 MQH589847 NAD589847 NJZ589847 NTV589847 ODR589847 ONN589847 OXJ589847 PHF589847 PRB589847 QAX589847 QKT589847 QUP589847 REL589847 ROH589847 RYD589847 SHZ589847 SRV589847 TBR589847 TLN589847 TVJ589847 UFF589847 UPB589847 UYX589847 VIT589847 VSP589847 WCL589847 WMH589847 WWD589847 V655383 JR655383 TN655383 ADJ655383 ANF655383 AXB655383 BGX655383 BQT655383 CAP655383 CKL655383 CUH655383 DED655383 DNZ655383 DXV655383 EHR655383 ERN655383 FBJ655383 FLF655383 FVB655383 GEX655383 GOT655383 GYP655383 HIL655383 HSH655383 ICD655383 ILZ655383 IVV655383 JFR655383 JPN655383 JZJ655383 KJF655383 KTB655383 LCX655383 LMT655383 LWP655383 MGL655383 MQH655383 NAD655383 NJZ655383 NTV655383 ODR655383 ONN655383 OXJ655383 PHF655383 PRB655383 QAX655383 QKT655383 QUP655383 REL655383 ROH655383 RYD655383 SHZ655383 SRV655383 TBR655383 TLN655383 TVJ655383 UFF655383 UPB655383 UYX655383 VIT655383 VSP655383 WCL655383 WMH655383 WWD655383 V720919 JR720919 TN720919 ADJ720919 ANF720919 AXB720919 BGX720919 BQT720919 CAP720919 CKL720919 CUH720919 DED720919 DNZ720919 DXV720919 EHR720919 ERN720919 FBJ720919 FLF720919 FVB720919 GEX720919 GOT720919 GYP720919 HIL720919 HSH720919 ICD720919 ILZ720919 IVV720919 JFR720919 JPN720919 JZJ720919 KJF720919 KTB720919 LCX720919 LMT720919 LWP720919 MGL720919 MQH720919 NAD720919 NJZ720919 NTV720919 ODR720919 ONN720919 OXJ720919 PHF720919 PRB720919 QAX720919 QKT720919 QUP720919 REL720919 ROH720919 RYD720919 SHZ720919 SRV720919 TBR720919 TLN720919 TVJ720919 UFF720919 UPB720919 UYX720919 VIT720919 VSP720919 WCL720919 WMH720919 WWD720919 V786455 JR786455 TN786455 ADJ786455 ANF786455 AXB786455 BGX786455 BQT786455 CAP786455 CKL786455 CUH786455 DED786455 DNZ786455 DXV786455 EHR786455 ERN786455 FBJ786455 FLF786455 FVB786455 GEX786455 GOT786455 GYP786455 HIL786455 HSH786455 ICD786455 ILZ786455 IVV786455 JFR786455 JPN786455 JZJ786455 KJF786455 KTB786455 LCX786455 LMT786455 LWP786455 MGL786455 MQH786455 NAD786455 NJZ786455 NTV786455 ODR786455 ONN786455 OXJ786455 PHF786455 PRB786455 QAX786455 QKT786455 QUP786455 REL786455 ROH786455 RYD786455 SHZ786455 SRV786455 TBR786455 TLN786455 TVJ786455 UFF786455 UPB786455 UYX786455 VIT786455 VSP786455 WCL786455 WMH786455 WWD786455 V851991 JR851991 TN851991 ADJ851991 ANF851991 AXB851991 BGX851991 BQT851991 CAP851991 CKL851991 CUH851991 DED851991 DNZ851991 DXV851991 EHR851991 ERN851991 FBJ851991 FLF851991 FVB851991 GEX851991 GOT851991 GYP851991 HIL851991 HSH851991 ICD851991 ILZ851991 IVV851991 JFR851991 JPN851991 JZJ851991 KJF851991 KTB851991 LCX851991 LMT851991 LWP851991 MGL851991 MQH851991 NAD851991 NJZ851991 NTV851991 ODR851991 ONN851991 OXJ851991 PHF851991 PRB851991 QAX851991 QKT851991 QUP851991 REL851991 ROH851991 RYD851991 SHZ851991 SRV851991 TBR851991 TLN851991 TVJ851991 UFF851991 UPB851991 UYX851991 VIT851991 VSP851991 WCL851991 WMH851991 WWD851991 V917527 JR917527 TN917527 ADJ917527 ANF917527 AXB917527 BGX917527 BQT917527 CAP917527 CKL917527 CUH917527 DED917527 DNZ917527 DXV917527 EHR917527 ERN917527 FBJ917527 FLF917527 FVB917527 GEX917527 GOT917527 GYP917527 HIL917527 HSH917527 ICD917527 ILZ917527 IVV917527 JFR917527 JPN917527 JZJ917527 KJF917527 KTB917527 LCX917527 LMT917527 LWP917527 MGL917527 MQH917527 NAD917527 NJZ917527 NTV917527 ODR917527 ONN917527 OXJ917527 PHF917527 PRB917527 QAX917527 QKT917527 QUP917527 REL917527 ROH917527 RYD917527 SHZ917527 SRV917527 TBR917527 TLN917527 TVJ917527 UFF917527 UPB917527 UYX917527 VIT917527 VSP917527 WCL917527 WMH917527 WWD917527 V983063 JR983063 TN983063 ADJ983063 ANF983063 AXB983063 BGX983063 BQT983063 CAP983063 CKL983063 CUH983063 DED983063 DNZ983063 DXV983063 EHR983063 ERN983063 FBJ983063 FLF983063 FVB983063 GEX983063 GOT983063 GYP983063 HIL983063 HSH983063 ICD983063 ILZ983063 IVV983063 JFR983063 JPN983063 JZJ983063 KJF983063 KTB983063 LCX983063 LMT983063 LWP983063 MGL983063 MQH983063 NAD983063 NJZ983063 NTV983063 ODR983063 ONN983063 OXJ983063 PHF983063 PRB983063 QAX983063 QKT983063 QUP983063 REL983063 ROH983063 RYD983063 SHZ983063 SRV983063 TBR983063 TLN983063 TVJ983063 UFF983063 UPB983063 UYX983063 VIT983063 VSP983063 WCL983063 WMH983063 WWD983063 JR59 TN59 ADJ59 ANF59 AXB59 BGX59 BQT59 CAP59 CKL59 CUH59 DED59 DNZ59 DXV59 EHR59 ERN59 FBJ59 FLF59 FVB59 GEX59 GOT59 GYP59 HIL59 HSH59 ICD59 ILZ59 IVV59 JFR59 JPN59 JZJ59 KJF59 KTB59 LCX59 LMT59 LWP59 MGL59 MQH59 NAD59 NJZ59 NTV59 ODR59 ONN59 OXJ59 PHF59 PRB59 QAX59 QKT59 QUP59 REL59 ROH59 RYD59 SHZ59 SRV59 TBR59 TLN59 TVJ59 UFF59 UPB59 UYX59 VIT59 VSP59 WCL59 WMH59 WWD59 V65564 JR65564 TN65564 ADJ65564 ANF65564 AXB65564 BGX65564 BQT65564 CAP65564 CKL65564 CUH65564 DED65564 DNZ65564 DXV65564 EHR65564 ERN65564 FBJ65564 FLF65564 FVB65564 GEX65564 GOT65564 GYP65564 HIL65564 HSH65564 ICD65564 ILZ65564 IVV65564 JFR65564 JPN65564 JZJ65564 KJF65564 KTB65564 LCX65564 LMT65564 LWP65564 MGL65564 MQH65564 NAD65564 NJZ65564 NTV65564 ODR65564 ONN65564 OXJ65564 PHF65564 PRB65564 QAX65564 QKT65564 QUP65564 REL65564 ROH65564 RYD65564 SHZ65564 SRV65564 TBR65564 TLN65564 TVJ65564 UFF65564 UPB65564 UYX65564 VIT65564 VSP65564 WCL65564 WMH65564 WWD65564 V131100 JR131100 TN131100 ADJ131100 ANF131100 AXB131100 BGX131100 BQT131100 CAP131100 CKL131100 CUH131100 DED131100 DNZ131100 DXV131100 EHR131100 ERN131100 FBJ131100 FLF131100 FVB131100 GEX131100 GOT131100 GYP131100 HIL131100 HSH131100 ICD131100 ILZ131100 IVV131100 JFR131100 JPN131100 JZJ131100 KJF131100 KTB131100 LCX131100 LMT131100 LWP131100 MGL131100 MQH131100 NAD131100 NJZ131100 NTV131100 ODR131100 ONN131100 OXJ131100 PHF131100 PRB131100 QAX131100 QKT131100 QUP131100 REL131100 ROH131100 RYD131100 SHZ131100 SRV131100 TBR131100 TLN131100 TVJ131100 UFF131100 UPB131100 UYX131100 VIT131100 VSP131100 WCL131100 WMH131100 WWD131100 V196636 JR196636 TN196636 ADJ196636 ANF196636 AXB196636 BGX196636 BQT196636 CAP196636 CKL196636 CUH196636 DED196636 DNZ196636 DXV196636 EHR196636 ERN196636 FBJ196636 FLF196636 FVB196636 GEX196636 GOT196636 GYP196636 HIL196636 HSH196636 ICD196636 ILZ196636 IVV196636 JFR196636 JPN196636 JZJ196636 KJF196636 KTB196636 LCX196636 LMT196636 LWP196636 MGL196636 MQH196636 NAD196636 NJZ196636 NTV196636 ODR196636 ONN196636 OXJ196636 PHF196636 PRB196636 QAX196636 QKT196636 QUP196636 REL196636 ROH196636 RYD196636 SHZ196636 SRV196636 TBR196636 TLN196636 TVJ196636 UFF196636 UPB196636 UYX196636 VIT196636 VSP196636 WCL196636 WMH196636 WWD196636 V262172 JR262172 TN262172 ADJ262172 ANF262172 AXB262172 BGX262172 BQT262172 CAP262172 CKL262172 CUH262172 DED262172 DNZ262172 DXV262172 EHR262172 ERN262172 FBJ262172 FLF262172 FVB262172 GEX262172 GOT262172 GYP262172 HIL262172 HSH262172 ICD262172 ILZ262172 IVV262172 JFR262172 JPN262172 JZJ262172 KJF262172 KTB262172 LCX262172 LMT262172 LWP262172 MGL262172 MQH262172 NAD262172 NJZ262172 NTV262172 ODR262172 ONN262172 OXJ262172 PHF262172 PRB262172 QAX262172 QKT262172 QUP262172 REL262172 ROH262172 RYD262172 SHZ262172 SRV262172 TBR262172 TLN262172 TVJ262172 UFF262172 UPB262172 UYX262172 VIT262172 VSP262172 WCL262172 WMH262172 WWD262172 V327708 JR327708 TN327708 ADJ327708 ANF327708 AXB327708 BGX327708 BQT327708 CAP327708 CKL327708 CUH327708 DED327708 DNZ327708 DXV327708 EHR327708 ERN327708 FBJ327708 FLF327708 FVB327708 GEX327708 GOT327708 GYP327708 HIL327708 HSH327708 ICD327708 ILZ327708 IVV327708 JFR327708 JPN327708 JZJ327708 KJF327708 KTB327708 LCX327708 LMT327708 LWP327708 MGL327708 MQH327708 NAD327708 NJZ327708 NTV327708 ODR327708 ONN327708 OXJ327708 PHF327708 PRB327708 QAX327708 QKT327708 QUP327708 REL327708 ROH327708 RYD327708 SHZ327708 SRV327708 TBR327708 TLN327708 TVJ327708 UFF327708 UPB327708 UYX327708 VIT327708 VSP327708 WCL327708 WMH327708 WWD327708 V393244 JR393244 TN393244 ADJ393244 ANF393244 AXB393244 BGX393244 BQT393244 CAP393244 CKL393244 CUH393244 DED393244 DNZ393244 DXV393244 EHR393244 ERN393244 FBJ393244 FLF393244 FVB393244 GEX393244 GOT393244 GYP393244 HIL393244 HSH393244 ICD393244 ILZ393244 IVV393244 JFR393244 JPN393244 JZJ393244 KJF393244 KTB393244 LCX393244 LMT393244 LWP393244 MGL393244 MQH393244 NAD393244 NJZ393244 NTV393244 ODR393244 ONN393244 OXJ393244 PHF393244 PRB393244 QAX393244 QKT393244 QUP393244 REL393244 ROH393244 RYD393244 SHZ393244 SRV393244 TBR393244 TLN393244 TVJ393244 UFF393244 UPB393244 UYX393244 VIT393244 VSP393244 WCL393244 WMH393244 WWD393244 V458780 JR458780 TN458780 ADJ458780 ANF458780 AXB458780 BGX458780 BQT458780 CAP458780 CKL458780 CUH458780 DED458780 DNZ458780 DXV458780 EHR458780 ERN458780 FBJ458780 FLF458780 FVB458780 GEX458780 GOT458780 GYP458780 HIL458780 HSH458780 ICD458780 ILZ458780 IVV458780 JFR458780 JPN458780 JZJ458780 KJF458780 KTB458780 LCX458780 LMT458780 LWP458780 MGL458780 MQH458780 NAD458780 NJZ458780 NTV458780 ODR458780 ONN458780 OXJ458780 PHF458780 PRB458780 QAX458780 QKT458780 QUP458780 REL458780 ROH458780 RYD458780 SHZ458780 SRV458780 TBR458780 TLN458780 TVJ458780 UFF458780 UPB458780 UYX458780 VIT458780 VSP458780 WCL458780 WMH458780 WWD458780 V524316 JR524316 TN524316 ADJ524316 ANF524316 AXB524316 BGX524316 BQT524316 CAP524316 CKL524316 CUH524316 DED524316 DNZ524316 DXV524316 EHR524316 ERN524316 FBJ524316 FLF524316 FVB524316 GEX524316 GOT524316 GYP524316 HIL524316 HSH524316 ICD524316 ILZ524316 IVV524316 JFR524316 JPN524316 JZJ524316 KJF524316 KTB524316 LCX524316 LMT524316 LWP524316 MGL524316 MQH524316 NAD524316 NJZ524316 NTV524316 ODR524316 ONN524316 OXJ524316 PHF524316 PRB524316 QAX524316 QKT524316 QUP524316 REL524316 ROH524316 RYD524316 SHZ524316 SRV524316 TBR524316 TLN524316 TVJ524316 UFF524316 UPB524316 UYX524316 VIT524316 VSP524316 WCL524316 WMH524316 WWD524316 V589852 JR589852 TN589852 ADJ589852 ANF589852 AXB589852 BGX589852 BQT589852 CAP589852 CKL589852 CUH589852 DED589852 DNZ589852 DXV589852 EHR589852 ERN589852 FBJ589852 FLF589852 FVB589852 GEX589852 GOT589852 GYP589852 HIL589852 HSH589852 ICD589852 ILZ589852 IVV589852 JFR589852 JPN589852 JZJ589852 KJF589852 KTB589852 LCX589852 LMT589852 LWP589852 MGL589852 MQH589852 NAD589852 NJZ589852 NTV589852 ODR589852 ONN589852 OXJ589852 PHF589852 PRB589852 QAX589852 QKT589852 QUP589852 REL589852 ROH589852 RYD589852 SHZ589852 SRV589852 TBR589852 TLN589852 TVJ589852 UFF589852 UPB589852 UYX589852 VIT589852 VSP589852 WCL589852 WMH589852 WWD589852 V655388 JR655388 TN655388 ADJ655388 ANF655388 AXB655388 BGX655388 BQT655388 CAP655388 CKL655388 CUH655388 DED655388 DNZ655388 DXV655388 EHR655388 ERN655388 FBJ655388 FLF655388 FVB655388 GEX655388 GOT655388 GYP655388 HIL655388 HSH655388 ICD655388 ILZ655388 IVV655388 JFR655388 JPN655388 JZJ655388 KJF655388 KTB655388 LCX655388 LMT655388 LWP655388 MGL655388 MQH655388 NAD655388 NJZ655388 NTV655388 ODR655388 ONN655388 OXJ655388 PHF655388 PRB655388 QAX655388 QKT655388 QUP655388 REL655388 ROH655388 RYD655388 SHZ655388 SRV655388 TBR655388 TLN655388 TVJ655388 UFF655388 UPB655388 UYX655388 VIT655388 VSP655388 WCL655388 WMH655388 WWD655388 V720924 JR720924 TN720924 ADJ720924 ANF720924 AXB720924 BGX720924 BQT720924 CAP720924 CKL720924 CUH720924 DED720924 DNZ720924 DXV720924 EHR720924 ERN720924 FBJ720924 FLF720924 FVB720924 GEX720924 GOT720924 GYP720924 HIL720924 HSH720924 ICD720924 ILZ720924 IVV720924 JFR720924 JPN720924 JZJ720924 KJF720924 KTB720924 LCX720924 LMT720924 LWP720924 MGL720924 MQH720924 NAD720924 NJZ720924 NTV720924 ODR720924 ONN720924 OXJ720924 PHF720924 PRB720924 QAX720924 QKT720924 QUP720924 REL720924 ROH720924 RYD720924 SHZ720924 SRV720924 TBR720924 TLN720924 TVJ720924 UFF720924 UPB720924 UYX720924 VIT720924 VSP720924 WCL720924 WMH720924 WWD720924 V786460 JR786460 TN786460 ADJ786460 ANF786460 AXB786460 BGX786460 BQT786460 CAP786460 CKL786460 CUH786460 DED786460 DNZ786460 DXV786460 EHR786460 ERN786460 FBJ786460 FLF786460 FVB786460 GEX786460 GOT786460 GYP786460 HIL786460 HSH786460 ICD786460 ILZ786460 IVV786460 JFR786460 JPN786460 JZJ786460 KJF786460 KTB786460 LCX786460 LMT786460 LWP786460 MGL786460 MQH786460 NAD786460 NJZ786460 NTV786460 ODR786460 ONN786460 OXJ786460 PHF786460 PRB786460 QAX786460 QKT786460 QUP786460 REL786460 ROH786460 RYD786460 SHZ786460 SRV786460 TBR786460 TLN786460 TVJ786460 UFF786460 UPB786460 UYX786460 VIT786460 VSP786460 WCL786460 WMH786460 WWD786460 V851996 JR851996 TN851996 ADJ851996 ANF851996 AXB851996 BGX851996 BQT851996 CAP851996 CKL851996 CUH851996 DED851996 DNZ851996 DXV851996 EHR851996 ERN851996 FBJ851996 FLF851996 FVB851996 GEX851996 GOT851996 GYP851996 HIL851996 HSH851996 ICD851996 ILZ851996 IVV851996 JFR851996 JPN851996 JZJ851996 KJF851996 KTB851996 LCX851996 LMT851996 LWP851996 MGL851996 MQH851996 NAD851996 NJZ851996 NTV851996 ODR851996 ONN851996 OXJ851996 PHF851996 PRB851996 QAX851996 QKT851996 QUP851996 REL851996 ROH851996 RYD851996 SHZ851996 SRV851996 TBR851996 TLN851996 TVJ851996 UFF851996 UPB851996 UYX851996 VIT851996 VSP851996 WCL851996 WMH851996 WWD851996 V917532 JR917532 TN917532 ADJ917532 ANF917532 AXB917532 BGX917532 BQT917532 CAP917532 CKL917532 CUH917532 DED917532 DNZ917532 DXV917532 EHR917532 ERN917532 FBJ917532 FLF917532 FVB917532 GEX917532 GOT917532 GYP917532 HIL917532 HSH917532 ICD917532 ILZ917532 IVV917532 JFR917532 JPN917532 JZJ917532 KJF917532 KTB917532 LCX917532 LMT917532 LWP917532 MGL917532 MQH917532 NAD917532 NJZ917532 NTV917532 ODR917532 ONN917532 OXJ917532 PHF917532 PRB917532 QAX917532 QKT917532 QUP917532 REL917532 ROH917532 RYD917532 SHZ917532 SRV917532 TBR917532 TLN917532 TVJ917532 UFF917532 UPB917532 UYX917532 VIT917532 VSP917532 WCL917532 WMH917532 WWD917532 V983068 JR983068 TN983068 ADJ983068 ANF983068 AXB983068 BGX983068 BQT983068 CAP983068 CKL983068 CUH983068 DED983068 DNZ983068 DXV983068 EHR983068 ERN983068 FBJ983068 FLF983068 FVB983068 GEX983068 GOT983068 GYP983068 HIL983068 HSH983068 ICD983068 ILZ983068 IVV983068 JFR983068 JPN983068 JZJ983068 KJF983068 KTB983068 LCX983068 LMT983068 LWP983068 MGL983068 MQH983068 NAD983068 NJZ983068 NTV983068 ODR983068 ONN983068 OXJ983068 PHF983068 PRB983068 QAX983068 QKT983068 QUP983068 REL983068 ROH983068 RYD983068 SHZ983068 SRV983068 TBR983068 TLN983068 TVJ983068 UFF983068 UPB983068 UYX983068 VIT983068 VSP983068 WCL983068 WMH983068 WWD983068 V65592 JR65592 TN65592 ADJ65592 ANF65592 AXB65592 BGX65592 BQT65592 CAP65592 CKL65592 CUH65592 DED65592 DNZ65592 DXV65592 EHR65592 ERN65592 FBJ65592 FLF65592 FVB65592 GEX65592 GOT65592 GYP65592 HIL65592 HSH65592 ICD65592 ILZ65592 IVV65592 JFR65592 JPN65592 JZJ65592 KJF65592 KTB65592 LCX65592 LMT65592 LWP65592 MGL65592 MQH65592 NAD65592 NJZ65592 NTV65592 ODR65592 ONN65592 OXJ65592 PHF65592 PRB65592 QAX65592 QKT65592 QUP65592 REL65592 ROH65592 RYD65592 SHZ65592 SRV65592 TBR65592 TLN65592 TVJ65592 UFF65592 UPB65592 UYX65592 VIT65592 VSP65592 WCL65592 WMH65592 WWD65592 V131128 JR131128 TN131128 ADJ131128 ANF131128 AXB131128 BGX131128 BQT131128 CAP131128 CKL131128 CUH131128 DED131128 DNZ131128 DXV131128 EHR131128 ERN131128 FBJ131128 FLF131128 FVB131128 GEX131128 GOT131128 GYP131128 HIL131128 HSH131128 ICD131128 ILZ131128 IVV131128 JFR131128 JPN131128 JZJ131128 KJF131128 KTB131128 LCX131128 LMT131128 LWP131128 MGL131128 MQH131128 NAD131128 NJZ131128 NTV131128 ODR131128 ONN131128 OXJ131128 PHF131128 PRB131128 QAX131128 QKT131128 QUP131128 REL131128 ROH131128 RYD131128 SHZ131128 SRV131128 TBR131128 TLN131128 TVJ131128 UFF131128 UPB131128 UYX131128 VIT131128 VSP131128 WCL131128 WMH131128 WWD131128 V196664 JR196664 TN196664 ADJ196664 ANF196664 AXB196664 BGX196664 BQT196664 CAP196664 CKL196664 CUH196664 DED196664 DNZ196664 DXV196664 EHR196664 ERN196664 FBJ196664 FLF196664 FVB196664 GEX196664 GOT196664 GYP196664 HIL196664 HSH196664 ICD196664 ILZ196664 IVV196664 JFR196664 JPN196664 JZJ196664 KJF196664 KTB196664 LCX196664 LMT196664 LWP196664 MGL196664 MQH196664 NAD196664 NJZ196664 NTV196664 ODR196664 ONN196664 OXJ196664 PHF196664 PRB196664 QAX196664 QKT196664 QUP196664 REL196664 ROH196664 RYD196664 SHZ196664 SRV196664 TBR196664 TLN196664 TVJ196664 UFF196664 UPB196664 UYX196664 VIT196664 VSP196664 WCL196664 WMH196664 WWD196664 V262200 JR262200 TN262200 ADJ262200 ANF262200 AXB262200 BGX262200 BQT262200 CAP262200 CKL262200 CUH262200 DED262200 DNZ262200 DXV262200 EHR262200 ERN262200 FBJ262200 FLF262200 FVB262200 GEX262200 GOT262200 GYP262200 HIL262200 HSH262200 ICD262200 ILZ262200 IVV262200 JFR262200 JPN262200 JZJ262200 KJF262200 KTB262200 LCX262200 LMT262200 LWP262200 MGL262200 MQH262200 NAD262200 NJZ262200 NTV262200 ODR262200 ONN262200 OXJ262200 PHF262200 PRB262200 QAX262200 QKT262200 QUP262200 REL262200 ROH262200 RYD262200 SHZ262200 SRV262200 TBR262200 TLN262200 TVJ262200 UFF262200 UPB262200 UYX262200 VIT262200 VSP262200 WCL262200 WMH262200 WWD262200 V327736 JR327736 TN327736 ADJ327736 ANF327736 AXB327736 BGX327736 BQT327736 CAP327736 CKL327736 CUH327736 DED327736 DNZ327736 DXV327736 EHR327736 ERN327736 FBJ327736 FLF327736 FVB327736 GEX327736 GOT327736 GYP327736 HIL327736 HSH327736 ICD327736 ILZ327736 IVV327736 JFR327736 JPN327736 JZJ327736 KJF327736 KTB327736 LCX327736 LMT327736 LWP327736 MGL327736 MQH327736 NAD327736 NJZ327736 NTV327736 ODR327736 ONN327736 OXJ327736 PHF327736 PRB327736 QAX327736 QKT327736 QUP327736 REL327736 ROH327736 RYD327736 SHZ327736 SRV327736 TBR327736 TLN327736 TVJ327736 UFF327736 UPB327736 UYX327736 VIT327736 VSP327736 WCL327736 WMH327736 WWD327736 V393272 JR393272 TN393272 ADJ393272 ANF393272 AXB393272 BGX393272 BQT393272 CAP393272 CKL393272 CUH393272 DED393272 DNZ393272 DXV393272 EHR393272 ERN393272 FBJ393272 FLF393272 FVB393272 GEX393272 GOT393272 GYP393272 HIL393272 HSH393272 ICD393272 ILZ393272 IVV393272 JFR393272 JPN393272 JZJ393272 KJF393272 KTB393272 LCX393272 LMT393272 LWP393272 MGL393272 MQH393272 NAD393272 NJZ393272 NTV393272 ODR393272 ONN393272 OXJ393272 PHF393272 PRB393272 QAX393272 QKT393272 QUP393272 REL393272 ROH393272 RYD393272 SHZ393272 SRV393272 TBR393272 TLN393272 TVJ393272 UFF393272 UPB393272 UYX393272 VIT393272 VSP393272 WCL393272 WMH393272 WWD393272 V458808 JR458808 TN458808 ADJ458808 ANF458808 AXB458808 BGX458808 BQT458808 CAP458808 CKL458808 CUH458808 DED458808 DNZ458808 DXV458808 EHR458808 ERN458808 FBJ458808 FLF458808 FVB458808 GEX458808 GOT458808 GYP458808 HIL458808 HSH458808 ICD458808 ILZ458808 IVV458808 JFR458808 JPN458808 JZJ458808 KJF458808 KTB458808 LCX458808 LMT458808 LWP458808 MGL458808 MQH458808 NAD458808 NJZ458808 NTV458808 ODR458808 ONN458808 OXJ458808 PHF458808 PRB458808 QAX458808 QKT458808 QUP458808 REL458808 ROH458808 RYD458808 SHZ458808 SRV458808 TBR458808 TLN458808 TVJ458808 UFF458808 UPB458808 UYX458808 VIT458808 VSP458808 WCL458808 WMH458808 WWD458808 V524344 JR524344 TN524344 ADJ524344 ANF524344 AXB524344 BGX524344 BQT524344 CAP524344 CKL524344 CUH524344 DED524344 DNZ524344 DXV524344 EHR524344 ERN524344 FBJ524344 FLF524344 FVB524344 GEX524344 GOT524344 GYP524344 HIL524344 HSH524344 ICD524344 ILZ524344 IVV524344 JFR524344 JPN524344 JZJ524344 KJF524344 KTB524344 LCX524344 LMT524344 LWP524344 MGL524344 MQH524344 NAD524344 NJZ524344 NTV524344 ODR524344 ONN524344 OXJ524344 PHF524344 PRB524344 QAX524344 QKT524344 QUP524344 REL524344 ROH524344 RYD524344 SHZ524344 SRV524344 TBR524344 TLN524344 TVJ524344 UFF524344 UPB524344 UYX524344 VIT524344 VSP524344 WCL524344 WMH524344 WWD524344 V589880 JR589880 TN589880 ADJ589880 ANF589880 AXB589880 BGX589880 BQT589880 CAP589880 CKL589880 CUH589880 DED589880 DNZ589880 DXV589880 EHR589880 ERN589880 FBJ589880 FLF589880 FVB589880 GEX589880 GOT589880 GYP589880 HIL589880 HSH589880 ICD589880 ILZ589880 IVV589880 JFR589880 JPN589880 JZJ589880 KJF589880 KTB589880 LCX589880 LMT589880 LWP589880 MGL589880 MQH589880 NAD589880 NJZ589880 NTV589880 ODR589880 ONN589880 OXJ589880 PHF589880 PRB589880 QAX589880 QKT589880 QUP589880 REL589880 ROH589880 RYD589880 SHZ589880 SRV589880 TBR589880 TLN589880 TVJ589880 UFF589880 UPB589880 UYX589880 VIT589880 VSP589880 WCL589880 WMH589880 WWD589880 V655416 JR655416 TN655416 ADJ655416 ANF655416 AXB655416 BGX655416 BQT655416 CAP655416 CKL655416 CUH655416 DED655416 DNZ655416 DXV655416 EHR655416 ERN655416 FBJ655416 FLF655416 FVB655416 GEX655416 GOT655416 GYP655416 HIL655416 HSH655416 ICD655416 ILZ655416 IVV655416 JFR655416 JPN655416 JZJ655416 KJF655416 KTB655416 LCX655416 LMT655416 LWP655416 MGL655416 MQH655416 NAD655416 NJZ655416 NTV655416 ODR655416 ONN655416 OXJ655416 PHF655416 PRB655416 QAX655416 QKT655416 QUP655416 REL655416 ROH655416 RYD655416 SHZ655416 SRV655416 TBR655416 TLN655416 TVJ655416 UFF655416 UPB655416 UYX655416 VIT655416 VSP655416 WCL655416 WMH655416 WWD655416 V720952 JR720952 TN720952 ADJ720952 ANF720952 AXB720952 BGX720952 BQT720952 CAP720952 CKL720952 CUH720952 DED720952 DNZ720952 DXV720952 EHR720952 ERN720952 FBJ720952 FLF720952 FVB720952 GEX720952 GOT720952 GYP720952 HIL720952 HSH720952 ICD720952 ILZ720952 IVV720952 JFR720952 JPN720952 JZJ720952 KJF720952 KTB720952 LCX720952 LMT720952 LWP720952 MGL720952 MQH720952 NAD720952 NJZ720952 NTV720952 ODR720952 ONN720952 OXJ720952 PHF720952 PRB720952 QAX720952 QKT720952 QUP720952 REL720952 ROH720952 RYD720952 SHZ720952 SRV720952 TBR720952 TLN720952 TVJ720952 UFF720952 UPB720952 UYX720952 VIT720952 VSP720952 WCL720952 WMH720952 WWD720952 V786488 JR786488 TN786488 ADJ786488 ANF786488 AXB786488 BGX786488 BQT786488 CAP786488 CKL786488 CUH786488 DED786488 DNZ786488 DXV786488 EHR786488 ERN786488 FBJ786488 FLF786488 FVB786488 GEX786488 GOT786488 GYP786488 HIL786488 HSH786488 ICD786488 ILZ786488 IVV786488 JFR786488 JPN786488 JZJ786488 KJF786488 KTB786488 LCX786488 LMT786488 LWP786488 MGL786488 MQH786488 NAD786488 NJZ786488 NTV786488 ODR786488 ONN786488 OXJ786488 PHF786488 PRB786488 QAX786488 QKT786488 QUP786488 REL786488 ROH786488 RYD786488 SHZ786488 SRV786488 TBR786488 TLN786488 TVJ786488 UFF786488 UPB786488 UYX786488 VIT786488 VSP786488 WCL786488 WMH786488 WWD786488 V852024 JR852024 TN852024 ADJ852024 ANF852024 AXB852024 BGX852024 BQT852024 CAP852024 CKL852024 CUH852024 DED852024 DNZ852024 DXV852024 EHR852024 ERN852024 FBJ852024 FLF852024 FVB852024 GEX852024 GOT852024 GYP852024 HIL852024 HSH852024 ICD852024 ILZ852024 IVV852024 JFR852024 JPN852024 JZJ852024 KJF852024 KTB852024 LCX852024 LMT852024 LWP852024 MGL852024 MQH852024 NAD852024 NJZ852024 NTV852024 ODR852024 ONN852024 OXJ852024 PHF852024 PRB852024 QAX852024 QKT852024 QUP852024 REL852024 ROH852024 RYD852024 SHZ852024 SRV852024 TBR852024 TLN852024 TVJ852024 UFF852024 UPB852024 UYX852024 VIT852024 VSP852024 WCL852024 WMH852024 WWD852024 V917560 JR917560 TN917560 ADJ917560 ANF917560 AXB917560 BGX917560 BQT917560 CAP917560 CKL917560 CUH917560 DED917560 DNZ917560 DXV917560 EHR917560 ERN917560 FBJ917560 FLF917560 FVB917560 GEX917560 GOT917560 GYP917560 HIL917560 HSH917560 ICD917560 ILZ917560 IVV917560 JFR917560 JPN917560 JZJ917560 KJF917560 KTB917560 LCX917560 LMT917560 LWP917560 MGL917560 MQH917560 NAD917560 NJZ917560 NTV917560 ODR917560 ONN917560 OXJ917560 PHF917560 PRB917560 QAX917560 QKT917560 QUP917560 REL917560 ROH917560 RYD917560 SHZ917560 SRV917560 TBR917560 TLN917560 TVJ917560 UFF917560 UPB917560 UYX917560 VIT917560 VSP917560 WCL917560 WMH917560 WWD917560 V983096 JR983096 TN983096 ADJ983096 ANF983096 AXB983096 BGX983096 BQT983096 CAP983096 CKL983096 CUH983096 DED983096 DNZ983096 DXV983096 EHR983096 ERN983096 FBJ983096 FLF983096 FVB983096 GEX983096 GOT983096 GYP983096 HIL983096 HSH983096 ICD983096 ILZ983096 IVV983096 JFR983096 JPN983096 JZJ983096 KJF983096 KTB983096 LCX983096 LMT983096 LWP983096 MGL983096 MQH983096 NAD983096 NJZ983096 NTV983096 ODR983096 ONN983096 OXJ983096 PHF983096 PRB983096 QAX983096 QKT983096 QUP983096 REL983096 ROH983096 RYD983096 SHZ983096 SRV983096 TBR983096 TLN983096 TVJ983096 UFF983096 UPB983096 UYX983096 VIT983096 VSP983096 WCL983096 WMH983096 WWD983096 V65594 JR65594 TN65594 ADJ65594 ANF65594 AXB65594 BGX65594 BQT65594 CAP65594 CKL65594 CUH65594 DED65594 DNZ65594 DXV65594 EHR65594 ERN65594 FBJ65594 FLF65594 FVB65594 GEX65594 GOT65594 GYP65594 HIL65594 HSH65594 ICD65594 ILZ65594 IVV65594 JFR65594 JPN65594 JZJ65594 KJF65594 KTB65594 LCX65594 LMT65594 LWP65594 MGL65594 MQH65594 NAD65594 NJZ65594 NTV65594 ODR65594 ONN65594 OXJ65594 PHF65594 PRB65594 QAX65594 QKT65594 QUP65594 REL65594 ROH65594 RYD65594 SHZ65594 SRV65594 TBR65594 TLN65594 TVJ65594 UFF65594 UPB65594 UYX65594 VIT65594 VSP65594 WCL65594 WMH65594 WWD65594 V131130 JR131130 TN131130 ADJ131130 ANF131130 AXB131130 BGX131130 BQT131130 CAP131130 CKL131130 CUH131130 DED131130 DNZ131130 DXV131130 EHR131130 ERN131130 FBJ131130 FLF131130 FVB131130 GEX131130 GOT131130 GYP131130 HIL131130 HSH131130 ICD131130 ILZ131130 IVV131130 JFR131130 JPN131130 JZJ131130 KJF131130 KTB131130 LCX131130 LMT131130 LWP131130 MGL131130 MQH131130 NAD131130 NJZ131130 NTV131130 ODR131130 ONN131130 OXJ131130 PHF131130 PRB131130 QAX131130 QKT131130 QUP131130 REL131130 ROH131130 RYD131130 SHZ131130 SRV131130 TBR131130 TLN131130 TVJ131130 UFF131130 UPB131130 UYX131130 VIT131130 VSP131130 WCL131130 WMH131130 WWD131130 V196666 JR196666 TN196666 ADJ196666 ANF196666 AXB196666 BGX196666 BQT196666 CAP196666 CKL196666 CUH196666 DED196666 DNZ196666 DXV196666 EHR196666 ERN196666 FBJ196666 FLF196666 FVB196666 GEX196666 GOT196666 GYP196666 HIL196666 HSH196666 ICD196666 ILZ196666 IVV196666 JFR196666 JPN196666 JZJ196666 KJF196666 KTB196666 LCX196666 LMT196666 LWP196666 MGL196666 MQH196666 NAD196666 NJZ196666 NTV196666 ODR196666 ONN196666 OXJ196666 PHF196666 PRB196666 QAX196666 QKT196666 QUP196666 REL196666 ROH196666 RYD196666 SHZ196666 SRV196666 TBR196666 TLN196666 TVJ196666 UFF196666 UPB196666 UYX196666 VIT196666 VSP196666 WCL196666 WMH196666 WWD196666 V262202 JR262202 TN262202 ADJ262202 ANF262202 AXB262202 BGX262202 BQT262202 CAP262202 CKL262202 CUH262202 DED262202 DNZ262202 DXV262202 EHR262202 ERN262202 FBJ262202 FLF262202 FVB262202 GEX262202 GOT262202 GYP262202 HIL262202 HSH262202 ICD262202 ILZ262202 IVV262202 JFR262202 JPN262202 JZJ262202 KJF262202 KTB262202 LCX262202 LMT262202 LWP262202 MGL262202 MQH262202 NAD262202 NJZ262202 NTV262202 ODR262202 ONN262202 OXJ262202 PHF262202 PRB262202 QAX262202 QKT262202 QUP262202 REL262202 ROH262202 RYD262202 SHZ262202 SRV262202 TBR262202 TLN262202 TVJ262202 UFF262202 UPB262202 UYX262202 VIT262202 VSP262202 WCL262202 WMH262202 WWD262202 V327738 JR327738 TN327738 ADJ327738 ANF327738 AXB327738 BGX327738 BQT327738 CAP327738 CKL327738 CUH327738 DED327738 DNZ327738 DXV327738 EHR327738 ERN327738 FBJ327738 FLF327738 FVB327738 GEX327738 GOT327738 GYP327738 HIL327738 HSH327738 ICD327738 ILZ327738 IVV327738 JFR327738 JPN327738 JZJ327738 KJF327738 KTB327738 LCX327738 LMT327738 LWP327738 MGL327738 MQH327738 NAD327738 NJZ327738 NTV327738 ODR327738 ONN327738 OXJ327738 PHF327738 PRB327738 QAX327738 QKT327738 QUP327738 REL327738 ROH327738 RYD327738 SHZ327738 SRV327738 TBR327738 TLN327738 TVJ327738 UFF327738 UPB327738 UYX327738 VIT327738 VSP327738 WCL327738 WMH327738 WWD327738 V393274 JR393274 TN393274 ADJ393274 ANF393274 AXB393274 BGX393274 BQT393274 CAP393274 CKL393274 CUH393274 DED393274 DNZ393274 DXV393274 EHR393274 ERN393274 FBJ393274 FLF393274 FVB393274 GEX393274 GOT393274 GYP393274 HIL393274 HSH393274 ICD393274 ILZ393274 IVV393274 JFR393274 JPN393274 JZJ393274 KJF393274 KTB393274 LCX393274 LMT393274 LWP393274 MGL393274 MQH393274 NAD393274 NJZ393274 NTV393274 ODR393274 ONN393274 OXJ393274 PHF393274 PRB393274 QAX393274 QKT393274 QUP393274 REL393274 ROH393274 RYD393274 SHZ393274 SRV393274 TBR393274 TLN393274 TVJ393274 UFF393274 UPB393274 UYX393274 VIT393274 VSP393274 WCL393274 WMH393274 WWD393274 V458810 JR458810 TN458810 ADJ458810 ANF458810 AXB458810 BGX458810 BQT458810 CAP458810 CKL458810 CUH458810 DED458810 DNZ458810 DXV458810 EHR458810 ERN458810 FBJ458810 FLF458810 FVB458810 GEX458810 GOT458810 GYP458810 HIL458810 HSH458810 ICD458810 ILZ458810 IVV458810 JFR458810 JPN458810 JZJ458810 KJF458810 KTB458810 LCX458810 LMT458810 LWP458810 MGL458810 MQH458810 NAD458810 NJZ458810 NTV458810 ODR458810 ONN458810 OXJ458810 PHF458810 PRB458810 QAX458810 QKT458810 QUP458810 REL458810 ROH458810 RYD458810 SHZ458810 SRV458810 TBR458810 TLN458810 TVJ458810 UFF458810 UPB458810 UYX458810 VIT458810 VSP458810 WCL458810 WMH458810 WWD458810 V524346 JR524346 TN524346 ADJ524346 ANF524346 AXB524346 BGX524346 BQT524346 CAP524346 CKL524346 CUH524346 DED524346 DNZ524346 DXV524346 EHR524346 ERN524346 FBJ524346 FLF524346 FVB524346 GEX524346 GOT524346 GYP524346 HIL524346 HSH524346 ICD524346 ILZ524346 IVV524346 JFR524346 JPN524346 JZJ524346 KJF524346 KTB524346 LCX524346 LMT524346 LWP524346 MGL524346 MQH524346 NAD524346 NJZ524346 NTV524346 ODR524346 ONN524346 OXJ524346 PHF524346 PRB524346 QAX524346 QKT524346 QUP524346 REL524346 ROH524346 RYD524346 SHZ524346 SRV524346 TBR524346 TLN524346 TVJ524346 UFF524346 UPB524346 UYX524346 VIT524346 VSP524346 WCL524346 WMH524346 WWD524346 V589882 JR589882 TN589882 ADJ589882 ANF589882 AXB589882 BGX589882 BQT589882 CAP589882 CKL589882 CUH589882 DED589882 DNZ589882 DXV589882 EHR589882 ERN589882 FBJ589882 FLF589882 FVB589882 GEX589882 GOT589882 GYP589882 HIL589882 HSH589882 ICD589882 ILZ589882 IVV589882 JFR589882 JPN589882 JZJ589882 KJF589882 KTB589882 LCX589882 LMT589882 LWP589882 MGL589882 MQH589882 NAD589882 NJZ589882 NTV589882 ODR589882 ONN589882 OXJ589882 PHF589882 PRB589882 QAX589882 QKT589882 QUP589882 REL589882 ROH589882 RYD589882 SHZ589882 SRV589882 TBR589882 TLN589882 TVJ589882 UFF589882 UPB589882 UYX589882 VIT589882 VSP589882 WCL589882 WMH589882 WWD589882 V655418 JR655418 TN655418 ADJ655418 ANF655418 AXB655418 BGX655418 BQT655418 CAP655418 CKL655418 CUH655418 DED655418 DNZ655418 DXV655418 EHR655418 ERN655418 FBJ655418 FLF655418 FVB655418 GEX655418 GOT655418 GYP655418 HIL655418 HSH655418 ICD655418 ILZ655418 IVV655418 JFR655418 JPN655418 JZJ655418 KJF655418 KTB655418 LCX655418 LMT655418 LWP655418 MGL655418 MQH655418 NAD655418 NJZ655418 NTV655418 ODR655418 ONN655418 OXJ655418 PHF655418 PRB655418 QAX655418 QKT655418 QUP655418 REL655418 ROH655418 RYD655418 SHZ655418 SRV655418 TBR655418 TLN655418 TVJ655418 UFF655418 UPB655418 UYX655418 VIT655418 VSP655418 WCL655418 WMH655418 WWD655418 V720954 JR720954 TN720954 ADJ720954 ANF720954 AXB720954 BGX720954 BQT720954 CAP720954 CKL720954 CUH720954 DED720954 DNZ720954 DXV720954 EHR720954 ERN720954 FBJ720954 FLF720954 FVB720954 GEX720954 GOT720954 GYP720954 HIL720954 HSH720954 ICD720954 ILZ720954 IVV720954 JFR720954 JPN720954 JZJ720954 KJF720954 KTB720954 LCX720954 LMT720954 LWP720954 MGL720954 MQH720954 NAD720954 NJZ720954 NTV720954 ODR720954 ONN720954 OXJ720954 PHF720954 PRB720954 QAX720954 QKT720954 QUP720954 REL720954 ROH720954 RYD720954 SHZ720954 SRV720954 TBR720954 TLN720954 TVJ720954 UFF720954 UPB720954 UYX720954 VIT720954 VSP720954 WCL720954 WMH720954 WWD720954 V786490 JR786490 TN786490 ADJ786490 ANF786490 AXB786490 BGX786490 BQT786490 CAP786490 CKL786490 CUH786490 DED786490 DNZ786490 DXV786490 EHR786490 ERN786490 FBJ786490 FLF786490 FVB786490 GEX786490 GOT786490 GYP786490 HIL786490 HSH786490 ICD786490 ILZ786490 IVV786490 JFR786490 JPN786490 JZJ786490 KJF786490 KTB786490 LCX786490 LMT786490 LWP786490 MGL786490 MQH786490 NAD786490 NJZ786490 NTV786490 ODR786490 ONN786490 OXJ786490 PHF786490 PRB786490 QAX786490 QKT786490 QUP786490 REL786490 ROH786490 RYD786490 SHZ786490 SRV786490 TBR786490 TLN786490 TVJ786490 UFF786490 UPB786490 UYX786490 VIT786490 VSP786490 WCL786490 WMH786490 WWD786490 V852026 JR852026 TN852026 ADJ852026 ANF852026 AXB852026 BGX852026 BQT852026 CAP852026 CKL852026 CUH852026 DED852026 DNZ852026 DXV852026 EHR852026 ERN852026 FBJ852026 FLF852026 FVB852026 GEX852026 GOT852026 GYP852026 HIL852026 HSH852026 ICD852026 ILZ852026 IVV852026 JFR852026 JPN852026 JZJ852026 KJF852026 KTB852026 LCX852026 LMT852026 LWP852026 MGL852026 MQH852026 NAD852026 NJZ852026 NTV852026 ODR852026 ONN852026 OXJ852026 PHF852026 PRB852026 QAX852026 QKT852026 QUP852026 REL852026 ROH852026 RYD852026 SHZ852026 SRV852026 TBR852026 TLN852026 TVJ852026 UFF852026 UPB852026 UYX852026 VIT852026 VSP852026 WCL852026 WMH852026 WWD852026 V917562 JR917562 TN917562 ADJ917562 ANF917562 AXB917562 BGX917562 BQT917562 CAP917562 CKL917562 CUH917562 DED917562 DNZ917562 DXV917562 EHR917562 ERN917562 FBJ917562 FLF917562 FVB917562 GEX917562 GOT917562 GYP917562 HIL917562 HSH917562 ICD917562 ILZ917562 IVV917562 JFR917562 JPN917562 JZJ917562 KJF917562 KTB917562 LCX917562 LMT917562 LWP917562 MGL917562 MQH917562 NAD917562 NJZ917562 NTV917562 ODR917562 ONN917562 OXJ917562 PHF917562 PRB917562 QAX917562 QKT917562 QUP917562 REL917562 ROH917562 RYD917562 SHZ917562 SRV917562 TBR917562 TLN917562 TVJ917562 UFF917562 UPB917562 UYX917562 VIT917562 VSP917562 WCL917562 WMH917562 WWD917562 V983098 JR983098 TN983098 ADJ983098 ANF983098 AXB983098 BGX983098 BQT983098 CAP983098 CKL983098 CUH983098 DED983098 DNZ983098 DXV983098 EHR983098 ERN983098 FBJ983098 FLF983098 FVB983098 GEX983098 GOT983098 GYP983098 HIL983098 HSH983098 ICD983098 ILZ983098 IVV983098 JFR983098 JPN983098 JZJ983098 KJF983098 KTB983098 LCX983098 LMT983098 LWP983098 MGL983098 MQH983098 NAD983098 NJZ983098 NTV983098 ODR983098 ONN983098 OXJ983098 PHF983098 PRB983098 QAX983098 QKT983098 QUP983098 REL983098 ROH983098 RYD983098 SHZ983098 SRV983098 TBR983098 TLN983098 TVJ983098 UFF983098 UPB983098 UYX983098 VIT983098 VSP983098 WCL983098 WMH983098 WWD983098 V65596 JR65596 TN65596 ADJ65596 ANF65596 AXB65596 BGX65596 BQT65596 CAP65596 CKL65596 CUH65596 DED65596 DNZ65596 DXV65596 EHR65596 ERN65596 FBJ65596 FLF65596 FVB65596 GEX65596 GOT65596 GYP65596 HIL65596 HSH65596 ICD65596 ILZ65596 IVV65596 JFR65596 JPN65596 JZJ65596 KJF65596 KTB65596 LCX65596 LMT65596 LWP65596 MGL65596 MQH65596 NAD65596 NJZ65596 NTV65596 ODR65596 ONN65596 OXJ65596 PHF65596 PRB65596 QAX65596 QKT65596 QUP65596 REL65596 ROH65596 RYD65596 SHZ65596 SRV65596 TBR65596 TLN65596 TVJ65596 UFF65596 UPB65596 UYX65596 VIT65596 VSP65596 WCL65596 WMH65596 WWD65596 V131132 JR131132 TN131132 ADJ131132 ANF131132 AXB131132 BGX131132 BQT131132 CAP131132 CKL131132 CUH131132 DED131132 DNZ131132 DXV131132 EHR131132 ERN131132 FBJ131132 FLF131132 FVB131132 GEX131132 GOT131132 GYP131132 HIL131132 HSH131132 ICD131132 ILZ131132 IVV131132 JFR131132 JPN131132 JZJ131132 KJF131132 KTB131132 LCX131132 LMT131132 LWP131132 MGL131132 MQH131132 NAD131132 NJZ131132 NTV131132 ODR131132 ONN131132 OXJ131132 PHF131132 PRB131132 QAX131132 QKT131132 QUP131132 REL131132 ROH131132 RYD131132 SHZ131132 SRV131132 TBR131132 TLN131132 TVJ131132 UFF131132 UPB131132 UYX131132 VIT131132 VSP131132 WCL131132 WMH131132 WWD131132 V196668 JR196668 TN196668 ADJ196668 ANF196668 AXB196668 BGX196668 BQT196668 CAP196668 CKL196668 CUH196668 DED196668 DNZ196668 DXV196668 EHR196668 ERN196668 FBJ196668 FLF196668 FVB196668 GEX196668 GOT196668 GYP196668 HIL196668 HSH196668 ICD196668 ILZ196668 IVV196668 JFR196668 JPN196668 JZJ196668 KJF196668 KTB196668 LCX196668 LMT196668 LWP196668 MGL196668 MQH196668 NAD196668 NJZ196668 NTV196668 ODR196668 ONN196668 OXJ196668 PHF196668 PRB196668 QAX196668 QKT196668 QUP196668 REL196668 ROH196668 RYD196668 SHZ196668 SRV196668 TBR196668 TLN196668 TVJ196668 UFF196668 UPB196668 UYX196668 VIT196668 VSP196668 WCL196668 WMH196668 WWD196668 V262204 JR262204 TN262204 ADJ262204 ANF262204 AXB262204 BGX262204 BQT262204 CAP262204 CKL262204 CUH262204 DED262204 DNZ262204 DXV262204 EHR262204 ERN262204 FBJ262204 FLF262204 FVB262204 GEX262204 GOT262204 GYP262204 HIL262204 HSH262204 ICD262204 ILZ262204 IVV262204 JFR262204 JPN262204 JZJ262204 KJF262204 KTB262204 LCX262204 LMT262204 LWP262204 MGL262204 MQH262204 NAD262204 NJZ262204 NTV262204 ODR262204 ONN262204 OXJ262204 PHF262204 PRB262204 QAX262204 QKT262204 QUP262204 REL262204 ROH262204 RYD262204 SHZ262204 SRV262204 TBR262204 TLN262204 TVJ262204 UFF262204 UPB262204 UYX262204 VIT262204 VSP262204 WCL262204 WMH262204 WWD262204 V327740 JR327740 TN327740 ADJ327740 ANF327740 AXB327740 BGX327740 BQT327740 CAP327740 CKL327740 CUH327740 DED327740 DNZ327740 DXV327740 EHR327740 ERN327740 FBJ327740 FLF327740 FVB327740 GEX327740 GOT327740 GYP327740 HIL327740 HSH327740 ICD327740 ILZ327740 IVV327740 JFR327740 JPN327740 JZJ327740 KJF327740 KTB327740 LCX327740 LMT327740 LWP327740 MGL327740 MQH327740 NAD327740 NJZ327740 NTV327740 ODR327740 ONN327740 OXJ327740 PHF327740 PRB327740 QAX327740 QKT327740 QUP327740 REL327740 ROH327740 RYD327740 SHZ327740 SRV327740 TBR327740 TLN327740 TVJ327740 UFF327740 UPB327740 UYX327740 VIT327740 VSP327740 WCL327740 WMH327740 WWD327740 V393276 JR393276 TN393276 ADJ393276 ANF393276 AXB393276 BGX393276 BQT393276 CAP393276 CKL393276 CUH393276 DED393276 DNZ393276 DXV393276 EHR393276 ERN393276 FBJ393276 FLF393276 FVB393276 GEX393276 GOT393276 GYP393276 HIL393276 HSH393276 ICD393276 ILZ393276 IVV393276 JFR393276 JPN393276 JZJ393276 KJF393276 KTB393276 LCX393276 LMT393276 LWP393276 MGL393276 MQH393276 NAD393276 NJZ393276 NTV393276 ODR393276 ONN393276 OXJ393276 PHF393276 PRB393276 QAX393276 QKT393276 QUP393276 REL393276 ROH393276 RYD393276 SHZ393276 SRV393276 TBR393276 TLN393276 TVJ393276 UFF393276 UPB393276 UYX393276 VIT393276 VSP393276 WCL393276 WMH393276 WWD393276 V458812 JR458812 TN458812 ADJ458812 ANF458812 AXB458812 BGX458812 BQT458812 CAP458812 CKL458812 CUH458812 DED458812 DNZ458812 DXV458812 EHR458812 ERN458812 FBJ458812 FLF458812 FVB458812 GEX458812 GOT458812 GYP458812 HIL458812 HSH458812 ICD458812 ILZ458812 IVV458812 JFR458812 JPN458812 JZJ458812 KJF458812 KTB458812 LCX458812 LMT458812 LWP458812 MGL458812 MQH458812 NAD458812 NJZ458812 NTV458812 ODR458812 ONN458812 OXJ458812 PHF458812 PRB458812 QAX458812 QKT458812 QUP458812 REL458812 ROH458812 RYD458812 SHZ458812 SRV458812 TBR458812 TLN458812 TVJ458812 UFF458812 UPB458812 UYX458812 VIT458812 VSP458812 WCL458812 WMH458812 WWD458812 V524348 JR524348 TN524348 ADJ524348 ANF524348 AXB524348 BGX524348 BQT524348 CAP524348 CKL524348 CUH524348 DED524348 DNZ524348 DXV524348 EHR524348 ERN524348 FBJ524348 FLF524348 FVB524348 GEX524348 GOT524348 GYP524348 HIL524348 HSH524348 ICD524348 ILZ524348 IVV524348 JFR524348 JPN524348 JZJ524348 KJF524348 KTB524348 LCX524348 LMT524348 LWP524348 MGL524348 MQH524348 NAD524348 NJZ524348 NTV524348 ODR524348 ONN524348 OXJ524348 PHF524348 PRB524348 QAX524348 QKT524348 QUP524348 REL524348 ROH524348 RYD524348 SHZ524348 SRV524348 TBR524348 TLN524348 TVJ524348 UFF524348 UPB524348 UYX524348 VIT524348 VSP524348 WCL524348 WMH524348 WWD524348 V589884 JR589884 TN589884 ADJ589884 ANF589884 AXB589884 BGX589884 BQT589884 CAP589884 CKL589884 CUH589884 DED589884 DNZ589884 DXV589884 EHR589884 ERN589884 FBJ589884 FLF589884 FVB589884 GEX589884 GOT589884 GYP589884 HIL589884 HSH589884 ICD589884 ILZ589884 IVV589884 JFR589884 JPN589884 JZJ589884 KJF589884 KTB589884 LCX589884 LMT589884 LWP589884 MGL589884 MQH589884 NAD589884 NJZ589884 NTV589884 ODR589884 ONN589884 OXJ589884 PHF589884 PRB589884 QAX589884 QKT589884 QUP589884 REL589884 ROH589884 RYD589884 SHZ589884 SRV589884 TBR589884 TLN589884 TVJ589884 UFF589884 UPB589884 UYX589884 VIT589884 VSP589884 WCL589884 WMH589884 WWD589884 V655420 JR655420 TN655420 ADJ655420 ANF655420 AXB655420 BGX655420 BQT655420 CAP655420 CKL655420 CUH655420 DED655420 DNZ655420 DXV655420 EHR655420 ERN655420 FBJ655420 FLF655420 FVB655420 GEX655420 GOT655420 GYP655420 HIL655420 HSH655420 ICD655420 ILZ655420 IVV655420 JFR655420 JPN655420 JZJ655420 KJF655420 KTB655420 LCX655420 LMT655420 LWP655420 MGL655420 MQH655420 NAD655420 NJZ655420 NTV655420 ODR655420 ONN655420 OXJ655420 PHF655420 PRB655420 QAX655420 QKT655420 QUP655420 REL655420 ROH655420 RYD655420 SHZ655420 SRV655420 TBR655420 TLN655420 TVJ655420 UFF655420 UPB655420 UYX655420 VIT655420 VSP655420 WCL655420 WMH655420 WWD655420 V720956 JR720956 TN720956 ADJ720956 ANF720956 AXB720956 BGX720956 BQT720956 CAP720956 CKL720956 CUH720956 DED720956 DNZ720956 DXV720956 EHR720956 ERN720956 FBJ720956 FLF720956 FVB720956 GEX720956 GOT720956 GYP720956 HIL720956 HSH720956 ICD720956 ILZ720956 IVV720956 JFR720956 JPN720956 JZJ720956 KJF720956 KTB720956 LCX720956 LMT720956 LWP720956 MGL720956 MQH720956 NAD720956 NJZ720956 NTV720956 ODR720956 ONN720956 OXJ720956 PHF720956 PRB720956 QAX720956 QKT720956 QUP720956 REL720956 ROH720956 RYD720956 SHZ720956 SRV720956 TBR720956 TLN720956 TVJ720956 UFF720956 UPB720956 UYX720956 VIT720956 VSP720956 WCL720956 WMH720956 WWD720956 V786492 JR786492 TN786492 ADJ786492 ANF786492 AXB786492 BGX786492 BQT786492 CAP786492 CKL786492 CUH786492 DED786492 DNZ786492 DXV786492 EHR786492 ERN786492 FBJ786492 FLF786492 FVB786492 GEX786492 GOT786492 GYP786492 HIL786492 HSH786492 ICD786492 ILZ786492 IVV786492 JFR786492 JPN786492 JZJ786492 KJF786492 KTB786492 LCX786492 LMT786492 LWP786492 MGL786492 MQH786492 NAD786492 NJZ786492 NTV786492 ODR786492 ONN786492 OXJ786492 PHF786492 PRB786492 QAX786492 QKT786492 QUP786492 REL786492 ROH786492 RYD786492 SHZ786492 SRV786492 TBR786492 TLN786492 TVJ786492 UFF786492 UPB786492 UYX786492 VIT786492 VSP786492 WCL786492 WMH786492 WWD786492 V852028 JR852028 TN852028 ADJ852028 ANF852028 AXB852028 BGX852028 BQT852028 CAP852028 CKL852028 CUH852028 DED852028 DNZ852028 DXV852028 EHR852028 ERN852028 FBJ852028 FLF852028 FVB852028 GEX852028 GOT852028 GYP852028 HIL852028 HSH852028 ICD852028 ILZ852028 IVV852028 JFR852028 JPN852028 JZJ852028 KJF852028 KTB852028 LCX852028 LMT852028 LWP852028 MGL852028 MQH852028 NAD852028 NJZ852028 NTV852028 ODR852028 ONN852028 OXJ852028 PHF852028 PRB852028 QAX852028 QKT852028 QUP852028 REL852028 ROH852028 RYD852028 SHZ852028 SRV852028 TBR852028 TLN852028 TVJ852028 UFF852028 UPB852028 UYX852028 VIT852028 VSP852028 WCL852028 WMH852028 WWD852028 V917564 JR917564 TN917564 ADJ917564 ANF917564 AXB917564 BGX917564 BQT917564 CAP917564 CKL917564 CUH917564 DED917564 DNZ917564 DXV917564 EHR917564 ERN917564 FBJ917564 FLF917564 FVB917564 GEX917564 GOT917564 GYP917564 HIL917564 HSH917564 ICD917564 ILZ917564 IVV917564 JFR917564 JPN917564 JZJ917564 KJF917564 KTB917564 LCX917564 LMT917564 LWP917564 MGL917564 MQH917564 NAD917564 NJZ917564 NTV917564 ODR917564 ONN917564 OXJ917564 PHF917564 PRB917564 QAX917564 QKT917564 QUP917564 REL917564 ROH917564 RYD917564 SHZ917564 SRV917564 TBR917564 TLN917564 TVJ917564 UFF917564 UPB917564 UYX917564 VIT917564 VSP917564 WCL917564 WMH917564 WWD917564 V983100 JR983100 TN983100 ADJ983100 ANF983100 AXB983100 BGX983100 BQT983100 CAP983100 CKL983100 CUH983100 DED983100 DNZ983100 DXV983100 EHR983100 ERN983100 FBJ983100 FLF983100 FVB983100 GEX983100 GOT983100 GYP983100 HIL983100 HSH983100 ICD983100 ILZ983100 IVV983100 JFR983100 JPN983100 JZJ983100 KJF983100 KTB983100 LCX983100 LMT983100 LWP983100 MGL983100 MQH983100 NAD983100 NJZ983100 NTV983100 ODR983100 ONN983100 OXJ983100 PHF983100 PRB983100 QAX983100 QKT983100 QUP983100 REL983100 ROH983100 RYD983100 SHZ983100 SRV983100 TBR983100 TLN983100 TVJ983100 UFF983100 UPB983100 UYX983100 VIT983100 VSP983100 WCL983100 WMH983100 WWD983100 S65570:T65570 JO65570:JP65570 TK65570:TL65570 ADG65570:ADH65570 ANC65570:AND65570 AWY65570:AWZ65570 BGU65570:BGV65570 BQQ65570:BQR65570 CAM65570:CAN65570 CKI65570:CKJ65570 CUE65570:CUF65570 DEA65570:DEB65570 DNW65570:DNX65570 DXS65570:DXT65570 EHO65570:EHP65570 ERK65570:ERL65570 FBG65570:FBH65570 FLC65570:FLD65570 FUY65570:FUZ65570 GEU65570:GEV65570 GOQ65570:GOR65570 GYM65570:GYN65570 HII65570:HIJ65570 HSE65570:HSF65570 ICA65570:ICB65570 ILW65570:ILX65570 IVS65570:IVT65570 JFO65570:JFP65570 JPK65570:JPL65570 JZG65570:JZH65570 KJC65570:KJD65570 KSY65570:KSZ65570 LCU65570:LCV65570 LMQ65570:LMR65570 LWM65570:LWN65570 MGI65570:MGJ65570 MQE65570:MQF65570 NAA65570:NAB65570 NJW65570:NJX65570 NTS65570:NTT65570 ODO65570:ODP65570 ONK65570:ONL65570 OXG65570:OXH65570 PHC65570:PHD65570 PQY65570:PQZ65570 QAU65570:QAV65570 QKQ65570:QKR65570 QUM65570:QUN65570 REI65570:REJ65570 ROE65570:ROF65570 RYA65570:RYB65570 SHW65570:SHX65570 SRS65570:SRT65570 TBO65570:TBP65570 TLK65570:TLL65570 TVG65570:TVH65570 UFC65570:UFD65570 UOY65570:UOZ65570 UYU65570:UYV65570 VIQ65570:VIR65570 VSM65570:VSN65570 WCI65570:WCJ65570 WME65570:WMF65570 WWA65570:WWB65570 S131106:T131106 JO131106:JP131106 TK131106:TL131106 ADG131106:ADH131106 ANC131106:AND131106 AWY131106:AWZ131106 BGU131106:BGV131106 BQQ131106:BQR131106 CAM131106:CAN131106 CKI131106:CKJ131106 CUE131106:CUF131106 DEA131106:DEB131106 DNW131106:DNX131106 DXS131106:DXT131106 EHO131106:EHP131106 ERK131106:ERL131106 FBG131106:FBH131106 FLC131106:FLD131106 FUY131106:FUZ131106 GEU131106:GEV131106 GOQ131106:GOR131106 GYM131106:GYN131106 HII131106:HIJ131106 HSE131106:HSF131106 ICA131106:ICB131106 ILW131106:ILX131106 IVS131106:IVT131106 JFO131106:JFP131106 JPK131106:JPL131106 JZG131106:JZH131106 KJC131106:KJD131106 KSY131106:KSZ131106 LCU131106:LCV131106 LMQ131106:LMR131106 LWM131106:LWN131106 MGI131106:MGJ131106 MQE131106:MQF131106 NAA131106:NAB131106 NJW131106:NJX131106 NTS131106:NTT131106 ODO131106:ODP131106 ONK131106:ONL131106 OXG131106:OXH131106 PHC131106:PHD131106 PQY131106:PQZ131106 QAU131106:QAV131106 QKQ131106:QKR131106 QUM131106:QUN131106 REI131106:REJ131106 ROE131106:ROF131106 RYA131106:RYB131106 SHW131106:SHX131106 SRS131106:SRT131106 TBO131106:TBP131106 TLK131106:TLL131106 TVG131106:TVH131106 UFC131106:UFD131106 UOY131106:UOZ131106 UYU131106:UYV131106 VIQ131106:VIR131106 VSM131106:VSN131106 WCI131106:WCJ131106 WME131106:WMF131106 WWA131106:WWB131106 S196642:T196642 JO196642:JP196642 TK196642:TL196642 ADG196642:ADH196642 ANC196642:AND196642 AWY196642:AWZ196642 BGU196642:BGV196642 BQQ196642:BQR196642 CAM196642:CAN196642 CKI196642:CKJ196642 CUE196642:CUF196642 DEA196642:DEB196642 DNW196642:DNX196642 DXS196642:DXT196642 EHO196642:EHP196642 ERK196642:ERL196642 FBG196642:FBH196642 FLC196642:FLD196642 FUY196642:FUZ196642 GEU196642:GEV196642 GOQ196642:GOR196642 GYM196642:GYN196642 HII196642:HIJ196642 HSE196642:HSF196642 ICA196642:ICB196642 ILW196642:ILX196642 IVS196642:IVT196642 JFO196642:JFP196642 JPK196642:JPL196642 JZG196642:JZH196642 KJC196642:KJD196642 KSY196642:KSZ196642 LCU196642:LCV196642 LMQ196642:LMR196642 LWM196642:LWN196642 MGI196642:MGJ196642 MQE196642:MQF196642 NAA196642:NAB196642 NJW196642:NJX196642 NTS196642:NTT196642 ODO196642:ODP196642 ONK196642:ONL196642 OXG196642:OXH196642 PHC196642:PHD196642 PQY196642:PQZ196642 QAU196642:QAV196642 QKQ196642:QKR196642 QUM196642:QUN196642 REI196642:REJ196642 ROE196642:ROF196642 RYA196642:RYB196642 SHW196642:SHX196642 SRS196642:SRT196642 TBO196642:TBP196642 TLK196642:TLL196642 TVG196642:TVH196642 UFC196642:UFD196642 UOY196642:UOZ196642 UYU196642:UYV196642 VIQ196642:VIR196642 VSM196642:VSN196642 WCI196642:WCJ196642 WME196642:WMF196642 WWA196642:WWB196642 S262178:T262178 JO262178:JP262178 TK262178:TL262178 ADG262178:ADH262178 ANC262178:AND262178 AWY262178:AWZ262178 BGU262178:BGV262178 BQQ262178:BQR262178 CAM262178:CAN262178 CKI262178:CKJ262178 CUE262178:CUF262178 DEA262178:DEB262178 DNW262178:DNX262178 DXS262178:DXT262178 EHO262178:EHP262178 ERK262178:ERL262178 FBG262178:FBH262178 FLC262178:FLD262178 FUY262178:FUZ262178 GEU262178:GEV262178 GOQ262178:GOR262178 GYM262178:GYN262178 HII262178:HIJ262178 HSE262178:HSF262178 ICA262178:ICB262178 ILW262178:ILX262178 IVS262178:IVT262178 JFO262178:JFP262178 JPK262178:JPL262178 JZG262178:JZH262178 KJC262178:KJD262178 KSY262178:KSZ262178 LCU262178:LCV262178 LMQ262178:LMR262178 LWM262178:LWN262178 MGI262178:MGJ262178 MQE262178:MQF262178 NAA262178:NAB262178 NJW262178:NJX262178 NTS262178:NTT262178 ODO262178:ODP262178 ONK262178:ONL262178 OXG262178:OXH262178 PHC262178:PHD262178 PQY262178:PQZ262178 QAU262178:QAV262178 QKQ262178:QKR262178 QUM262178:QUN262178 REI262178:REJ262178 ROE262178:ROF262178 RYA262178:RYB262178 SHW262178:SHX262178 SRS262178:SRT262178 TBO262178:TBP262178 TLK262178:TLL262178 TVG262178:TVH262178 UFC262178:UFD262178 UOY262178:UOZ262178 UYU262178:UYV262178 VIQ262178:VIR262178 VSM262178:VSN262178 WCI262178:WCJ262178 WME262178:WMF262178 WWA262178:WWB262178 S327714:T327714 JO327714:JP327714 TK327714:TL327714 ADG327714:ADH327714 ANC327714:AND327714 AWY327714:AWZ327714 BGU327714:BGV327714 BQQ327714:BQR327714 CAM327714:CAN327714 CKI327714:CKJ327714 CUE327714:CUF327714 DEA327714:DEB327714 DNW327714:DNX327714 DXS327714:DXT327714 EHO327714:EHP327714 ERK327714:ERL327714 FBG327714:FBH327714 FLC327714:FLD327714 FUY327714:FUZ327714 GEU327714:GEV327714 GOQ327714:GOR327714 GYM327714:GYN327714 HII327714:HIJ327714 HSE327714:HSF327714 ICA327714:ICB327714 ILW327714:ILX327714 IVS327714:IVT327714 JFO327714:JFP327714 JPK327714:JPL327714 JZG327714:JZH327714 KJC327714:KJD327714 KSY327714:KSZ327714 LCU327714:LCV327714 LMQ327714:LMR327714 LWM327714:LWN327714 MGI327714:MGJ327714 MQE327714:MQF327714 NAA327714:NAB327714 NJW327714:NJX327714 NTS327714:NTT327714 ODO327714:ODP327714 ONK327714:ONL327714 OXG327714:OXH327714 PHC327714:PHD327714 PQY327714:PQZ327714 QAU327714:QAV327714 QKQ327714:QKR327714 QUM327714:QUN327714 REI327714:REJ327714 ROE327714:ROF327714 RYA327714:RYB327714 SHW327714:SHX327714 SRS327714:SRT327714 TBO327714:TBP327714 TLK327714:TLL327714 TVG327714:TVH327714 UFC327714:UFD327714 UOY327714:UOZ327714 UYU327714:UYV327714 VIQ327714:VIR327714 VSM327714:VSN327714 WCI327714:WCJ327714 WME327714:WMF327714 WWA327714:WWB327714 S393250:T393250 JO393250:JP393250 TK393250:TL393250 ADG393250:ADH393250 ANC393250:AND393250 AWY393250:AWZ393250 BGU393250:BGV393250 BQQ393250:BQR393250 CAM393250:CAN393250 CKI393250:CKJ393250 CUE393250:CUF393250 DEA393250:DEB393250 DNW393250:DNX393250 DXS393250:DXT393250 EHO393250:EHP393250 ERK393250:ERL393250 FBG393250:FBH393250 FLC393250:FLD393250 FUY393250:FUZ393250 GEU393250:GEV393250 GOQ393250:GOR393250 GYM393250:GYN393250 HII393250:HIJ393250 HSE393250:HSF393250 ICA393250:ICB393250 ILW393250:ILX393250 IVS393250:IVT393250 JFO393250:JFP393250 JPK393250:JPL393250 JZG393250:JZH393250 KJC393250:KJD393250 KSY393250:KSZ393250 LCU393250:LCV393250 LMQ393250:LMR393250 LWM393250:LWN393250 MGI393250:MGJ393250 MQE393250:MQF393250 NAA393250:NAB393250 NJW393250:NJX393250 NTS393250:NTT393250 ODO393250:ODP393250 ONK393250:ONL393250 OXG393250:OXH393250 PHC393250:PHD393250 PQY393250:PQZ393250 QAU393250:QAV393250 QKQ393250:QKR393250 QUM393250:QUN393250 REI393250:REJ393250 ROE393250:ROF393250 RYA393250:RYB393250 SHW393250:SHX393250 SRS393250:SRT393250 TBO393250:TBP393250 TLK393250:TLL393250 TVG393250:TVH393250 UFC393250:UFD393250 UOY393250:UOZ393250 UYU393250:UYV393250 VIQ393250:VIR393250 VSM393250:VSN393250 WCI393250:WCJ393250 WME393250:WMF393250 WWA393250:WWB393250 S458786:T458786 JO458786:JP458786 TK458786:TL458786 ADG458786:ADH458786 ANC458786:AND458786 AWY458786:AWZ458786 BGU458786:BGV458786 BQQ458786:BQR458786 CAM458786:CAN458786 CKI458786:CKJ458786 CUE458786:CUF458786 DEA458786:DEB458786 DNW458786:DNX458786 DXS458786:DXT458786 EHO458786:EHP458786 ERK458786:ERL458786 FBG458786:FBH458786 FLC458786:FLD458786 FUY458786:FUZ458786 GEU458786:GEV458786 GOQ458786:GOR458786 GYM458786:GYN458786 HII458786:HIJ458786 HSE458786:HSF458786 ICA458786:ICB458786 ILW458786:ILX458786 IVS458786:IVT458786 JFO458786:JFP458786 JPK458786:JPL458786 JZG458786:JZH458786 KJC458786:KJD458786 KSY458786:KSZ458786 LCU458786:LCV458786 LMQ458786:LMR458786 LWM458786:LWN458786 MGI458786:MGJ458786 MQE458786:MQF458786 NAA458786:NAB458786 NJW458786:NJX458786 NTS458786:NTT458786 ODO458786:ODP458786 ONK458786:ONL458786 OXG458786:OXH458786 PHC458786:PHD458786 PQY458786:PQZ458786 QAU458786:QAV458786 QKQ458786:QKR458786 QUM458786:QUN458786 REI458786:REJ458786 ROE458786:ROF458786 RYA458786:RYB458786 SHW458786:SHX458786 SRS458786:SRT458786 TBO458786:TBP458786 TLK458786:TLL458786 TVG458786:TVH458786 UFC458786:UFD458786 UOY458786:UOZ458786 UYU458786:UYV458786 VIQ458786:VIR458786 VSM458786:VSN458786 WCI458786:WCJ458786 WME458786:WMF458786 WWA458786:WWB458786 S524322:T524322 JO524322:JP524322 TK524322:TL524322 ADG524322:ADH524322 ANC524322:AND524322 AWY524322:AWZ524322 BGU524322:BGV524322 BQQ524322:BQR524322 CAM524322:CAN524322 CKI524322:CKJ524322 CUE524322:CUF524322 DEA524322:DEB524322 DNW524322:DNX524322 DXS524322:DXT524322 EHO524322:EHP524322 ERK524322:ERL524322 FBG524322:FBH524322 FLC524322:FLD524322 FUY524322:FUZ524322 GEU524322:GEV524322 GOQ524322:GOR524322 GYM524322:GYN524322 HII524322:HIJ524322 HSE524322:HSF524322 ICA524322:ICB524322 ILW524322:ILX524322 IVS524322:IVT524322 JFO524322:JFP524322 JPK524322:JPL524322 JZG524322:JZH524322 KJC524322:KJD524322 KSY524322:KSZ524322 LCU524322:LCV524322 LMQ524322:LMR524322 LWM524322:LWN524322 MGI524322:MGJ524322 MQE524322:MQF524322 NAA524322:NAB524322 NJW524322:NJX524322 NTS524322:NTT524322 ODO524322:ODP524322 ONK524322:ONL524322 OXG524322:OXH524322 PHC524322:PHD524322 PQY524322:PQZ524322 QAU524322:QAV524322 QKQ524322:QKR524322 QUM524322:QUN524322 REI524322:REJ524322 ROE524322:ROF524322 RYA524322:RYB524322 SHW524322:SHX524322 SRS524322:SRT524322 TBO524322:TBP524322 TLK524322:TLL524322 TVG524322:TVH524322 UFC524322:UFD524322 UOY524322:UOZ524322 UYU524322:UYV524322 VIQ524322:VIR524322 VSM524322:VSN524322 WCI524322:WCJ524322 WME524322:WMF524322 WWA524322:WWB524322 S589858:T589858 JO589858:JP589858 TK589858:TL589858 ADG589858:ADH589858 ANC589858:AND589858 AWY589858:AWZ589858 BGU589858:BGV589858 BQQ589858:BQR589858 CAM589858:CAN589858 CKI589858:CKJ589858 CUE589858:CUF589858 DEA589858:DEB589858 DNW589858:DNX589858 DXS589858:DXT589858 EHO589858:EHP589858 ERK589858:ERL589858 FBG589858:FBH589858 FLC589858:FLD589858 FUY589858:FUZ589858 GEU589858:GEV589858 GOQ589858:GOR589858 GYM589858:GYN589858 HII589858:HIJ589858 HSE589858:HSF589858 ICA589858:ICB589858 ILW589858:ILX589858 IVS589858:IVT589858 JFO589858:JFP589858 JPK589858:JPL589858 JZG589858:JZH589858 KJC589858:KJD589858 KSY589858:KSZ589858 LCU589858:LCV589858 LMQ589858:LMR589858 LWM589858:LWN589858 MGI589858:MGJ589858 MQE589858:MQF589858 NAA589858:NAB589858 NJW589858:NJX589858 NTS589858:NTT589858 ODO589858:ODP589858 ONK589858:ONL589858 OXG589858:OXH589858 PHC589858:PHD589858 PQY589858:PQZ589858 QAU589858:QAV589858 QKQ589858:QKR589858 QUM589858:QUN589858 REI589858:REJ589858 ROE589858:ROF589858 RYA589858:RYB589858 SHW589858:SHX589858 SRS589858:SRT589858 TBO589858:TBP589858 TLK589858:TLL589858 TVG589858:TVH589858 UFC589858:UFD589858 UOY589858:UOZ589858 UYU589858:UYV589858 VIQ589858:VIR589858 VSM589858:VSN589858 WCI589858:WCJ589858 WME589858:WMF589858 WWA589858:WWB589858 S655394:T655394 JO655394:JP655394 TK655394:TL655394 ADG655394:ADH655394 ANC655394:AND655394 AWY655394:AWZ655394 BGU655394:BGV655394 BQQ655394:BQR655394 CAM655394:CAN655394 CKI655394:CKJ655394 CUE655394:CUF655394 DEA655394:DEB655394 DNW655394:DNX655394 DXS655394:DXT655394 EHO655394:EHP655394 ERK655394:ERL655394 FBG655394:FBH655394 FLC655394:FLD655394 FUY655394:FUZ655394 GEU655394:GEV655394 GOQ655394:GOR655394 GYM655394:GYN655394 HII655394:HIJ655394 HSE655394:HSF655394 ICA655394:ICB655394 ILW655394:ILX655394 IVS655394:IVT655394 JFO655394:JFP655394 JPK655394:JPL655394 JZG655394:JZH655394 KJC655394:KJD655394 KSY655394:KSZ655394 LCU655394:LCV655394 LMQ655394:LMR655394 LWM655394:LWN655394 MGI655394:MGJ655394 MQE655394:MQF655394 NAA655394:NAB655394 NJW655394:NJX655394 NTS655394:NTT655394 ODO655394:ODP655394 ONK655394:ONL655394 OXG655394:OXH655394 PHC655394:PHD655394 PQY655394:PQZ655394 QAU655394:QAV655394 QKQ655394:QKR655394 QUM655394:QUN655394 REI655394:REJ655394 ROE655394:ROF655394 RYA655394:RYB655394 SHW655394:SHX655394 SRS655394:SRT655394 TBO655394:TBP655394 TLK655394:TLL655394 TVG655394:TVH655394 UFC655394:UFD655394 UOY655394:UOZ655394 UYU655394:UYV655394 VIQ655394:VIR655394 VSM655394:VSN655394 WCI655394:WCJ655394 WME655394:WMF655394 WWA655394:WWB655394 S720930:T720930 JO720930:JP720930 TK720930:TL720930 ADG720930:ADH720930 ANC720930:AND720930 AWY720930:AWZ720930 BGU720930:BGV720930 BQQ720930:BQR720930 CAM720930:CAN720930 CKI720930:CKJ720930 CUE720930:CUF720930 DEA720930:DEB720930 DNW720930:DNX720930 DXS720930:DXT720930 EHO720930:EHP720930 ERK720930:ERL720930 FBG720930:FBH720930 FLC720930:FLD720930 FUY720930:FUZ720930 GEU720930:GEV720930 GOQ720930:GOR720930 GYM720930:GYN720930 HII720930:HIJ720930 HSE720930:HSF720930 ICA720930:ICB720930 ILW720930:ILX720930 IVS720930:IVT720930 JFO720930:JFP720930 JPK720930:JPL720930 JZG720930:JZH720930 KJC720930:KJD720930 KSY720930:KSZ720930 LCU720930:LCV720930 LMQ720930:LMR720930 LWM720930:LWN720930 MGI720930:MGJ720930 MQE720930:MQF720930 NAA720930:NAB720930 NJW720930:NJX720930 NTS720930:NTT720930 ODO720930:ODP720930 ONK720930:ONL720930 OXG720930:OXH720930 PHC720930:PHD720930 PQY720930:PQZ720930 QAU720930:QAV720930 QKQ720930:QKR720930 QUM720930:QUN720930 REI720930:REJ720930 ROE720930:ROF720930 RYA720930:RYB720930 SHW720930:SHX720930 SRS720930:SRT720930 TBO720930:TBP720930 TLK720930:TLL720930 TVG720930:TVH720930 UFC720930:UFD720930 UOY720930:UOZ720930 UYU720930:UYV720930 VIQ720930:VIR720930 VSM720930:VSN720930 WCI720930:WCJ720930 WME720930:WMF720930 WWA720930:WWB720930 S786466:T786466 JO786466:JP786466 TK786466:TL786466 ADG786466:ADH786466 ANC786466:AND786466 AWY786466:AWZ786466 BGU786466:BGV786466 BQQ786466:BQR786466 CAM786466:CAN786466 CKI786466:CKJ786466 CUE786466:CUF786466 DEA786466:DEB786466 DNW786466:DNX786466 DXS786466:DXT786466 EHO786466:EHP786466 ERK786466:ERL786466 FBG786466:FBH786466 FLC786466:FLD786466 FUY786466:FUZ786466 GEU786466:GEV786466 GOQ786466:GOR786466 GYM786466:GYN786466 HII786466:HIJ786466 HSE786466:HSF786466 ICA786466:ICB786466 ILW786466:ILX786466 IVS786466:IVT786466 JFO786466:JFP786466 JPK786466:JPL786466 JZG786466:JZH786466 KJC786466:KJD786466 KSY786466:KSZ786466 LCU786466:LCV786466 LMQ786466:LMR786466 LWM786466:LWN786466 MGI786466:MGJ786466 MQE786466:MQF786466 NAA786466:NAB786466 NJW786466:NJX786466 NTS786466:NTT786466 ODO786466:ODP786466 ONK786466:ONL786466 OXG786466:OXH786466 PHC786466:PHD786466 PQY786466:PQZ786466 QAU786466:QAV786466 QKQ786466:QKR786466 QUM786466:QUN786466 REI786466:REJ786466 ROE786466:ROF786466 RYA786466:RYB786466 SHW786466:SHX786466 SRS786466:SRT786466 TBO786466:TBP786466 TLK786466:TLL786466 TVG786466:TVH786466 UFC786466:UFD786466 UOY786466:UOZ786466 UYU786466:UYV786466 VIQ786466:VIR786466 VSM786466:VSN786466 WCI786466:WCJ786466 WME786466:WMF786466 WWA786466:WWB786466 S852002:T852002 JO852002:JP852002 TK852002:TL852002 ADG852002:ADH852002 ANC852002:AND852002 AWY852002:AWZ852002 BGU852002:BGV852002 BQQ852002:BQR852002 CAM852002:CAN852002 CKI852002:CKJ852002 CUE852002:CUF852002 DEA852002:DEB852002 DNW852002:DNX852002 DXS852002:DXT852002 EHO852002:EHP852002 ERK852002:ERL852002 FBG852002:FBH852002 FLC852002:FLD852002 FUY852002:FUZ852002 GEU852002:GEV852002 GOQ852002:GOR852002 GYM852002:GYN852002 HII852002:HIJ852002 HSE852002:HSF852002 ICA852002:ICB852002 ILW852002:ILX852002 IVS852002:IVT852002 JFO852002:JFP852002 JPK852002:JPL852002 JZG852002:JZH852002 KJC852002:KJD852002 KSY852002:KSZ852002 LCU852002:LCV852002 LMQ852002:LMR852002 LWM852002:LWN852002 MGI852002:MGJ852002 MQE852002:MQF852002 NAA852002:NAB852002 NJW852002:NJX852002 NTS852002:NTT852002 ODO852002:ODP852002 ONK852002:ONL852002 OXG852002:OXH852002 PHC852002:PHD852002 PQY852002:PQZ852002 QAU852002:QAV852002 QKQ852002:QKR852002 QUM852002:QUN852002 REI852002:REJ852002 ROE852002:ROF852002 RYA852002:RYB852002 SHW852002:SHX852002 SRS852002:SRT852002 TBO852002:TBP852002 TLK852002:TLL852002 TVG852002:TVH852002 UFC852002:UFD852002 UOY852002:UOZ852002 UYU852002:UYV852002 VIQ852002:VIR852002 VSM852002:VSN852002 WCI852002:WCJ852002 WME852002:WMF852002 WWA852002:WWB852002 S917538:T917538 JO917538:JP917538 TK917538:TL917538 ADG917538:ADH917538 ANC917538:AND917538 AWY917538:AWZ917538 BGU917538:BGV917538 BQQ917538:BQR917538 CAM917538:CAN917538 CKI917538:CKJ917538 CUE917538:CUF917538 DEA917538:DEB917538 DNW917538:DNX917538 DXS917538:DXT917538 EHO917538:EHP917538 ERK917538:ERL917538 FBG917538:FBH917538 FLC917538:FLD917538 FUY917538:FUZ917538 GEU917538:GEV917538 GOQ917538:GOR917538 GYM917538:GYN917538 HII917538:HIJ917538 HSE917538:HSF917538 ICA917538:ICB917538 ILW917538:ILX917538 IVS917538:IVT917538 JFO917538:JFP917538 JPK917538:JPL917538 JZG917538:JZH917538 KJC917538:KJD917538 KSY917538:KSZ917538 LCU917538:LCV917538 LMQ917538:LMR917538 LWM917538:LWN917538 MGI917538:MGJ917538 MQE917538:MQF917538 NAA917538:NAB917538 NJW917538:NJX917538 NTS917538:NTT917538 ODO917538:ODP917538 ONK917538:ONL917538 OXG917538:OXH917538 PHC917538:PHD917538 PQY917538:PQZ917538 QAU917538:QAV917538 QKQ917538:QKR917538 QUM917538:QUN917538 REI917538:REJ917538 ROE917538:ROF917538 RYA917538:RYB917538 SHW917538:SHX917538 SRS917538:SRT917538 TBO917538:TBP917538 TLK917538:TLL917538 TVG917538:TVH917538 UFC917538:UFD917538 UOY917538:UOZ917538 UYU917538:UYV917538 VIQ917538:VIR917538 VSM917538:VSN917538 WCI917538:WCJ917538 WME917538:WMF917538 WWA917538:WWB917538 S983074:T983074 JO983074:JP983074 TK983074:TL983074 ADG983074:ADH983074 ANC983074:AND983074 AWY983074:AWZ983074 BGU983074:BGV983074 BQQ983074:BQR983074 CAM983074:CAN983074 CKI983074:CKJ983074 CUE983074:CUF983074 DEA983074:DEB983074 DNW983074:DNX983074 DXS983074:DXT983074 EHO983074:EHP983074 ERK983074:ERL983074 FBG983074:FBH983074 FLC983074:FLD983074 FUY983074:FUZ983074 GEU983074:GEV983074 GOQ983074:GOR983074 GYM983074:GYN983074 HII983074:HIJ983074 HSE983074:HSF983074 ICA983074:ICB983074 ILW983074:ILX983074 IVS983074:IVT983074 JFO983074:JFP983074 JPK983074:JPL983074 JZG983074:JZH983074 KJC983074:KJD983074 KSY983074:KSZ983074 LCU983074:LCV983074 LMQ983074:LMR983074 LWM983074:LWN983074 MGI983074:MGJ983074 MQE983074:MQF983074 NAA983074:NAB983074 NJW983074:NJX983074 NTS983074:NTT983074 ODO983074:ODP983074 ONK983074:ONL983074 OXG983074:OXH983074 PHC983074:PHD983074 PQY983074:PQZ983074 QAU983074:QAV983074 QKQ983074:QKR983074 QUM983074:QUN983074 REI983074:REJ983074 ROE983074:ROF983074 RYA983074:RYB983074 SHW983074:SHX983074 SRS983074:SRT983074 TBO983074:TBP983074 TLK983074:TLL983074 TVG983074:TVH983074 UFC983074:UFD983074 UOY983074:UOZ983074 UYU983074:UYV983074 VIQ983074:VIR983074 VSM983074:VSN983074 WCI983074:WCJ983074 WME983074:WMF983074 WWA983074:WWB983074 S65573:T65574 JO65573:JP65574 TK65573:TL65574 ADG65573:ADH65574 ANC65573:AND65574 AWY65573:AWZ65574 BGU65573:BGV65574 BQQ65573:BQR65574 CAM65573:CAN65574 CKI65573:CKJ65574 CUE65573:CUF65574 DEA65573:DEB65574 DNW65573:DNX65574 DXS65573:DXT65574 EHO65573:EHP65574 ERK65573:ERL65574 FBG65573:FBH65574 FLC65573:FLD65574 FUY65573:FUZ65574 GEU65573:GEV65574 GOQ65573:GOR65574 GYM65573:GYN65574 HII65573:HIJ65574 HSE65573:HSF65574 ICA65573:ICB65574 ILW65573:ILX65574 IVS65573:IVT65574 JFO65573:JFP65574 JPK65573:JPL65574 JZG65573:JZH65574 KJC65573:KJD65574 KSY65573:KSZ65574 LCU65573:LCV65574 LMQ65573:LMR65574 LWM65573:LWN65574 MGI65573:MGJ65574 MQE65573:MQF65574 NAA65573:NAB65574 NJW65573:NJX65574 NTS65573:NTT65574 ODO65573:ODP65574 ONK65573:ONL65574 OXG65573:OXH65574 PHC65573:PHD65574 PQY65573:PQZ65574 QAU65573:QAV65574 QKQ65573:QKR65574 QUM65573:QUN65574 REI65573:REJ65574 ROE65573:ROF65574 RYA65573:RYB65574 SHW65573:SHX65574 SRS65573:SRT65574 TBO65573:TBP65574 TLK65573:TLL65574 TVG65573:TVH65574 UFC65573:UFD65574 UOY65573:UOZ65574 UYU65573:UYV65574 VIQ65573:VIR65574 VSM65573:VSN65574 WCI65573:WCJ65574 WME65573:WMF65574 WWA65573:WWB65574 S131109:T131110 JO131109:JP131110 TK131109:TL131110 ADG131109:ADH131110 ANC131109:AND131110 AWY131109:AWZ131110 BGU131109:BGV131110 BQQ131109:BQR131110 CAM131109:CAN131110 CKI131109:CKJ131110 CUE131109:CUF131110 DEA131109:DEB131110 DNW131109:DNX131110 DXS131109:DXT131110 EHO131109:EHP131110 ERK131109:ERL131110 FBG131109:FBH131110 FLC131109:FLD131110 FUY131109:FUZ131110 GEU131109:GEV131110 GOQ131109:GOR131110 GYM131109:GYN131110 HII131109:HIJ131110 HSE131109:HSF131110 ICA131109:ICB131110 ILW131109:ILX131110 IVS131109:IVT131110 JFO131109:JFP131110 JPK131109:JPL131110 JZG131109:JZH131110 KJC131109:KJD131110 KSY131109:KSZ131110 LCU131109:LCV131110 LMQ131109:LMR131110 LWM131109:LWN131110 MGI131109:MGJ131110 MQE131109:MQF131110 NAA131109:NAB131110 NJW131109:NJX131110 NTS131109:NTT131110 ODO131109:ODP131110 ONK131109:ONL131110 OXG131109:OXH131110 PHC131109:PHD131110 PQY131109:PQZ131110 QAU131109:QAV131110 QKQ131109:QKR131110 QUM131109:QUN131110 REI131109:REJ131110 ROE131109:ROF131110 RYA131109:RYB131110 SHW131109:SHX131110 SRS131109:SRT131110 TBO131109:TBP131110 TLK131109:TLL131110 TVG131109:TVH131110 UFC131109:UFD131110 UOY131109:UOZ131110 UYU131109:UYV131110 VIQ131109:VIR131110 VSM131109:VSN131110 WCI131109:WCJ131110 WME131109:WMF131110 WWA131109:WWB131110 S196645:T196646 JO196645:JP196646 TK196645:TL196646 ADG196645:ADH196646 ANC196645:AND196646 AWY196645:AWZ196646 BGU196645:BGV196646 BQQ196645:BQR196646 CAM196645:CAN196646 CKI196645:CKJ196646 CUE196645:CUF196646 DEA196645:DEB196646 DNW196645:DNX196646 DXS196645:DXT196646 EHO196645:EHP196646 ERK196645:ERL196646 FBG196645:FBH196646 FLC196645:FLD196646 FUY196645:FUZ196646 GEU196645:GEV196646 GOQ196645:GOR196646 GYM196645:GYN196646 HII196645:HIJ196646 HSE196645:HSF196646 ICA196645:ICB196646 ILW196645:ILX196646 IVS196645:IVT196646 JFO196645:JFP196646 JPK196645:JPL196646 JZG196645:JZH196646 KJC196645:KJD196646 KSY196645:KSZ196646 LCU196645:LCV196646 LMQ196645:LMR196646 LWM196645:LWN196646 MGI196645:MGJ196646 MQE196645:MQF196646 NAA196645:NAB196646 NJW196645:NJX196646 NTS196645:NTT196646 ODO196645:ODP196646 ONK196645:ONL196646 OXG196645:OXH196646 PHC196645:PHD196646 PQY196645:PQZ196646 QAU196645:QAV196646 QKQ196645:QKR196646 QUM196645:QUN196646 REI196645:REJ196646 ROE196645:ROF196646 RYA196645:RYB196646 SHW196645:SHX196646 SRS196645:SRT196646 TBO196645:TBP196646 TLK196645:TLL196646 TVG196645:TVH196646 UFC196645:UFD196646 UOY196645:UOZ196646 UYU196645:UYV196646 VIQ196645:VIR196646 VSM196645:VSN196646 WCI196645:WCJ196646 WME196645:WMF196646 WWA196645:WWB196646 S262181:T262182 JO262181:JP262182 TK262181:TL262182 ADG262181:ADH262182 ANC262181:AND262182 AWY262181:AWZ262182 BGU262181:BGV262182 BQQ262181:BQR262182 CAM262181:CAN262182 CKI262181:CKJ262182 CUE262181:CUF262182 DEA262181:DEB262182 DNW262181:DNX262182 DXS262181:DXT262182 EHO262181:EHP262182 ERK262181:ERL262182 FBG262181:FBH262182 FLC262181:FLD262182 FUY262181:FUZ262182 GEU262181:GEV262182 GOQ262181:GOR262182 GYM262181:GYN262182 HII262181:HIJ262182 HSE262181:HSF262182 ICA262181:ICB262182 ILW262181:ILX262182 IVS262181:IVT262182 JFO262181:JFP262182 JPK262181:JPL262182 JZG262181:JZH262182 KJC262181:KJD262182 KSY262181:KSZ262182 LCU262181:LCV262182 LMQ262181:LMR262182 LWM262181:LWN262182 MGI262181:MGJ262182 MQE262181:MQF262182 NAA262181:NAB262182 NJW262181:NJX262182 NTS262181:NTT262182 ODO262181:ODP262182 ONK262181:ONL262182 OXG262181:OXH262182 PHC262181:PHD262182 PQY262181:PQZ262182 QAU262181:QAV262182 QKQ262181:QKR262182 QUM262181:QUN262182 REI262181:REJ262182 ROE262181:ROF262182 RYA262181:RYB262182 SHW262181:SHX262182 SRS262181:SRT262182 TBO262181:TBP262182 TLK262181:TLL262182 TVG262181:TVH262182 UFC262181:UFD262182 UOY262181:UOZ262182 UYU262181:UYV262182 VIQ262181:VIR262182 VSM262181:VSN262182 WCI262181:WCJ262182 WME262181:WMF262182 WWA262181:WWB262182 S327717:T327718 JO327717:JP327718 TK327717:TL327718 ADG327717:ADH327718 ANC327717:AND327718 AWY327717:AWZ327718 BGU327717:BGV327718 BQQ327717:BQR327718 CAM327717:CAN327718 CKI327717:CKJ327718 CUE327717:CUF327718 DEA327717:DEB327718 DNW327717:DNX327718 DXS327717:DXT327718 EHO327717:EHP327718 ERK327717:ERL327718 FBG327717:FBH327718 FLC327717:FLD327718 FUY327717:FUZ327718 GEU327717:GEV327718 GOQ327717:GOR327718 GYM327717:GYN327718 HII327717:HIJ327718 HSE327717:HSF327718 ICA327717:ICB327718 ILW327717:ILX327718 IVS327717:IVT327718 JFO327717:JFP327718 JPK327717:JPL327718 JZG327717:JZH327718 KJC327717:KJD327718 KSY327717:KSZ327718 LCU327717:LCV327718 LMQ327717:LMR327718 LWM327717:LWN327718 MGI327717:MGJ327718 MQE327717:MQF327718 NAA327717:NAB327718 NJW327717:NJX327718 NTS327717:NTT327718 ODO327717:ODP327718 ONK327717:ONL327718 OXG327717:OXH327718 PHC327717:PHD327718 PQY327717:PQZ327718 QAU327717:QAV327718 QKQ327717:QKR327718 QUM327717:QUN327718 REI327717:REJ327718 ROE327717:ROF327718 RYA327717:RYB327718 SHW327717:SHX327718 SRS327717:SRT327718 TBO327717:TBP327718 TLK327717:TLL327718 TVG327717:TVH327718 UFC327717:UFD327718 UOY327717:UOZ327718 UYU327717:UYV327718 VIQ327717:VIR327718 VSM327717:VSN327718 WCI327717:WCJ327718 WME327717:WMF327718 WWA327717:WWB327718 S393253:T393254 JO393253:JP393254 TK393253:TL393254 ADG393253:ADH393254 ANC393253:AND393254 AWY393253:AWZ393254 BGU393253:BGV393254 BQQ393253:BQR393254 CAM393253:CAN393254 CKI393253:CKJ393254 CUE393253:CUF393254 DEA393253:DEB393254 DNW393253:DNX393254 DXS393253:DXT393254 EHO393253:EHP393254 ERK393253:ERL393254 FBG393253:FBH393254 FLC393253:FLD393254 FUY393253:FUZ393254 GEU393253:GEV393254 GOQ393253:GOR393254 GYM393253:GYN393254 HII393253:HIJ393254 HSE393253:HSF393254 ICA393253:ICB393254 ILW393253:ILX393254 IVS393253:IVT393254 JFO393253:JFP393254 JPK393253:JPL393254 JZG393253:JZH393254 KJC393253:KJD393254 KSY393253:KSZ393254 LCU393253:LCV393254 LMQ393253:LMR393254 LWM393253:LWN393254 MGI393253:MGJ393254 MQE393253:MQF393254 NAA393253:NAB393254 NJW393253:NJX393254 NTS393253:NTT393254 ODO393253:ODP393254 ONK393253:ONL393254 OXG393253:OXH393254 PHC393253:PHD393254 PQY393253:PQZ393254 QAU393253:QAV393254 QKQ393253:QKR393254 QUM393253:QUN393254 REI393253:REJ393254 ROE393253:ROF393254 RYA393253:RYB393254 SHW393253:SHX393254 SRS393253:SRT393254 TBO393253:TBP393254 TLK393253:TLL393254 TVG393253:TVH393254 UFC393253:UFD393254 UOY393253:UOZ393254 UYU393253:UYV393254 VIQ393253:VIR393254 VSM393253:VSN393254 WCI393253:WCJ393254 WME393253:WMF393254 WWA393253:WWB393254 S458789:T458790 JO458789:JP458790 TK458789:TL458790 ADG458789:ADH458790 ANC458789:AND458790 AWY458789:AWZ458790 BGU458789:BGV458790 BQQ458789:BQR458790 CAM458789:CAN458790 CKI458789:CKJ458790 CUE458789:CUF458790 DEA458789:DEB458790 DNW458789:DNX458790 DXS458789:DXT458790 EHO458789:EHP458790 ERK458789:ERL458790 FBG458789:FBH458790 FLC458789:FLD458790 FUY458789:FUZ458790 GEU458789:GEV458790 GOQ458789:GOR458790 GYM458789:GYN458790 HII458789:HIJ458790 HSE458789:HSF458790 ICA458789:ICB458790 ILW458789:ILX458790 IVS458789:IVT458790 JFO458789:JFP458790 JPK458789:JPL458790 JZG458789:JZH458790 KJC458789:KJD458790 KSY458789:KSZ458790 LCU458789:LCV458790 LMQ458789:LMR458790 LWM458789:LWN458790 MGI458789:MGJ458790 MQE458789:MQF458790 NAA458789:NAB458790 NJW458789:NJX458790 NTS458789:NTT458790 ODO458789:ODP458790 ONK458789:ONL458790 OXG458789:OXH458790 PHC458789:PHD458790 PQY458789:PQZ458790 QAU458789:QAV458790 QKQ458789:QKR458790 QUM458789:QUN458790 REI458789:REJ458790 ROE458789:ROF458790 RYA458789:RYB458790 SHW458789:SHX458790 SRS458789:SRT458790 TBO458789:TBP458790 TLK458789:TLL458790 TVG458789:TVH458790 UFC458789:UFD458790 UOY458789:UOZ458790 UYU458789:UYV458790 VIQ458789:VIR458790 VSM458789:VSN458790 WCI458789:WCJ458790 WME458789:WMF458790 WWA458789:WWB458790 S524325:T524326 JO524325:JP524326 TK524325:TL524326 ADG524325:ADH524326 ANC524325:AND524326 AWY524325:AWZ524326 BGU524325:BGV524326 BQQ524325:BQR524326 CAM524325:CAN524326 CKI524325:CKJ524326 CUE524325:CUF524326 DEA524325:DEB524326 DNW524325:DNX524326 DXS524325:DXT524326 EHO524325:EHP524326 ERK524325:ERL524326 FBG524325:FBH524326 FLC524325:FLD524326 FUY524325:FUZ524326 GEU524325:GEV524326 GOQ524325:GOR524326 GYM524325:GYN524326 HII524325:HIJ524326 HSE524325:HSF524326 ICA524325:ICB524326 ILW524325:ILX524326 IVS524325:IVT524326 JFO524325:JFP524326 JPK524325:JPL524326 JZG524325:JZH524326 KJC524325:KJD524326 KSY524325:KSZ524326 LCU524325:LCV524326 LMQ524325:LMR524326 LWM524325:LWN524326 MGI524325:MGJ524326 MQE524325:MQF524326 NAA524325:NAB524326 NJW524325:NJX524326 NTS524325:NTT524326 ODO524325:ODP524326 ONK524325:ONL524326 OXG524325:OXH524326 PHC524325:PHD524326 PQY524325:PQZ524326 QAU524325:QAV524326 QKQ524325:QKR524326 QUM524325:QUN524326 REI524325:REJ524326 ROE524325:ROF524326 RYA524325:RYB524326 SHW524325:SHX524326 SRS524325:SRT524326 TBO524325:TBP524326 TLK524325:TLL524326 TVG524325:TVH524326 UFC524325:UFD524326 UOY524325:UOZ524326 UYU524325:UYV524326 VIQ524325:VIR524326 VSM524325:VSN524326 WCI524325:WCJ524326 WME524325:WMF524326 WWA524325:WWB524326 S589861:T589862 JO589861:JP589862 TK589861:TL589862 ADG589861:ADH589862 ANC589861:AND589862 AWY589861:AWZ589862 BGU589861:BGV589862 BQQ589861:BQR589862 CAM589861:CAN589862 CKI589861:CKJ589862 CUE589861:CUF589862 DEA589861:DEB589862 DNW589861:DNX589862 DXS589861:DXT589862 EHO589861:EHP589862 ERK589861:ERL589862 FBG589861:FBH589862 FLC589861:FLD589862 FUY589861:FUZ589862 GEU589861:GEV589862 GOQ589861:GOR589862 GYM589861:GYN589862 HII589861:HIJ589862 HSE589861:HSF589862 ICA589861:ICB589862 ILW589861:ILX589862 IVS589861:IVT589862 JFO589861:JFP589862 JPK589861:JPL589862 JZG589861:JZH589862 KJC589861:KJD589862 KSY589861:KSZ589862 LCU589861:LCV589862 LMQ589861:LMR589862 LWM589861:LWN589862 MGI589861:MGJ589862 MQE589861:MQF589862 NAA589861:NAB589862 NJW589861:NJX589862 NTS589861:NTT589862 ODO589861:ODP589862 ONK589861:ONL589862 OXG589861:OXH589862 PHC589861:PHD589862 PQY589861:PQZ589862 QAU589861:QAV589862 QKQ589861:QKR589862 QUM589861:QUN589862 REI589861:REJ589862 ROE589861:ROF589862 RYA589861:RYB589862 SHW589861:SHX589862 SRS589861:SRT589862 TBO589861:TBP589862 TLK589861:TLL589862 TVG589861:TVH589862 UFC589861:UFD589862 UOY589861:UOZ589862 UYU589861:UYV589862 VIQ589861:VIR589862 VSM589861:VSN589862 WCI589861:WCJ589862 WME589861:WMF589862 WWA589861:WWB589862 S655397:T655398 JO655397:JP655398 TK655397:TL655398 ADG655397:ADH655398 ANC655397:AND655398 AWY655397:AWZ655398 BGU655397:BGV655398 BQQ655397:BQR655398 CAM655397:CAN655398 CKI655397:CKJ655398 CUE655397:CUF655398 DEA655397:DEB655398 DNW655397:DNX655398 DXS655397:DXT655398 EHO655397:EHP655398 ERK655397:ERL655398 FBG655397:FBH655398 FLC655397:FLD655398 FUY655397:FUZ655398 GEU655397:GEV655398 GOQ655397:GOR655398 GYM655397:GYN655398 HII655397:HIJ655398 HSE655397:HSF655398 ICA655397:ICB655398 ILW655397:ILX655398 IVS655397:IVT655398 JFO655397:JFP655398 JPK655397:JPL655398 JZG655397:JZH655398 KJC655397:KJD655398 KSY655397:KSZ655398 LCU655397:LCV655398 LMQ655397:LMR655398 LWM655397:LWN655398 MGI655397:MGJ655398 MQE655397:MQF655398 NAA655397:NAB655398 NJW655397:NJX655398 NTS655397:NTT655398 ODO655397:ODP655398 ONK655397:ONL655398 OXG655397:OXH655398 PHC655397:PHD655398 PQY655397:PQZ655398 QAU655397:QAV655398 QKQ655397:QKR655398 QUM655397:QUN655398 REI655397:REJ655398 ROE655397:ROF655398 RYA655397:RYB655398 SHW655397:SHX655398 SRS655397:SRT655398 TBO655397:TBP655398 TLK655397:TLL655398 TVG655397:TVH655398 UFC655397:UFD655398 UOY655397:UOZ655398 UYU655397:UYV655398 VIQ655397:VIR655398 VSM655397:VSN655398 WCI655397:WCJ655398 WME655397:WMF655398 WWA655397:WWB655398 S720933:T720934 JO720933:JP720934 TK720933:TL720934 ADG720933:ADH720934 ANC720933:AND720934 AWY720933:AWZ720934 BGU720933:BGV720934 BQQ720933:BQR720934 CAM720933:CAN720934 CKI720933:CKJ720934 CUE720933:CUF720934 DEA720933:DEB720934 DNW720933:DNX720934 DXS720933:DXT720934 EHO720933:EHP720934 ERK720933:ERL720934 FBG720933:FBH720934 FLC720933:FLD720934 FUY720933:FUZ720934 GEU720933:GEV720934 GOQ720933:GOR720934 GYM720933:GYN720934 HII720933:HIJ720934 HSE720933:HSF720934 ICA720933:ICB720934 ILW720933:ILX720934 IVS720933:IVT720934 JFO720933:JFP720934 JPK720933:JPL720934 JZG720933:JZH720934 KJC720933:KJD720934 KSY720933:KSZ720934 LCU720933:LCV720934 LMQ720933:LMR720934 LWM720933:LWN720934 MGI720933:MGJ720934 MQE720933:MQF720934 NAA720933:NAB720934 NJW720933:NJX720934 NTS720933:NTT720934 ODO720933:ODP720934 ONK720933:ONL720934 OXG720933:OXH720934 PHC720933:PHD720934 PQY720933:PQZ720934 QAU720933:QAV720934 QKQ720933:QKR720934 QUM720933:QUN720934 REI720933:REJ720934 ROE720933:ROF720934 RYA720933:RYB720934 SHW720933:SHX720934 SRS720933:SRT720934 TBO720933:TBP720934 TLK720933:TLL720934 TVG720933:TVH720934 UFC720933:UFD720934 UOY720933:UOZ720934 UYU720933:UYV720934 VIQ720933:VIR720934 VSM720933:VSN720934 WCI720933:WCJ720934 WME720933:WMF720934 WWA720933:WWB720934 S786469:T786470 JO786469:JP786470 TK786469:TL786470 ADG786469:ADH786470 ANC786469:AND786470 AWY786469:AWZ786470 BGU786469:BGV786470 BQQ786469:BQR786470 CAM786469:CAN786470 CKI786469:CKJ786470 CUE786469:CUF786470 DEA786469:DEB786470 DNW786469:DNX786470 DXS786469:DXT786470 EHO786469:EHP786470 ERK786469:ERL786470 FBG786469:FBH786470 FLC786469:FLD786470 FUY786469:FUZ786470 GEU786469:GEV786470 GOQ786469:GOR786470 GYM786469:GYN786470 HII786469:HIJ786470 HSE786469:HSF786470 ICA786469:ICB786470 ILW786469:ILX786470 IVS786469:IVT786470 JFO786469:JFP786470 JPK786469:JPL786470 JZG786469:JZH786470 KJC786469:KJD786470 KSY786469:KSZ786470 LCU786469:LCV786470 LMQ786469:LMR786470 LWM786469:LWN786470 MGI786469:MGJ786470 MQE786469:MQF786470 NAA786469:NAB786470 NJW786469:NJX786470 NTS786469:NTT786470 ODO786469:ODP786470 ONK786469:ONL786470 OXG786469:OXH786470 PHC786469:PHD786470 PQY786469:PQZ786470 QAU786469:QAV786470 QKQ786469:QKR786470 QUM786469:QUN786470 REI786469:REJ786470 ROE786469:ROF786470 RYA786469:RYB786470 SHW786469:SHX786470 SRS786469:SRT786470 TBO786469:TBP786470 TLK786469:TLL786470 TVG786469:TVH786470 UFC786469:UFD786470 UOY786469:UOZ786470 UYU786469:UYV786470 VIQ786469:VIR786470 VSM786469:VSN786470 WCI786469:WCJ786470 WME786469:WMF786470 WWA786469:WWB786470 S852005:T852006 JO852005:JP852006 TK852005:TL852006 ADG852005:ADH852006 ANC852005:AND852006 AWY852005:AWZ852006 BGU852005:BGV852006 BQQ852005:BQR852006 CAM852005:CAN852006 CKI852005:CKJ852006 CUE852005:CUF852006 DEA852005:DEB852006 DNW852005:DNX852006 DXS852005:DXT852006 EHO852005:EHP852006 ERK852005:ERL852006 FBG852005:FBH852006 FLC852005:FLD852006 FUY852005:FUZ852006 GEU852005:GEV852006 GOQ852005:GOR852006 GYM852005:GYN852006 HII852005:HIJ852006 HSE852005:HSF852006 ICA852005:ICB852006 ILW852005:ILX852006 IVS852005:IVT852006 JFO852005:JFP852006 JPK852005:JPL852006 JZG852005:JZH852006 KJC852005:KJD852006 KSY852005:KSZ852006 LCU852005:LCV852006 LMQ852005:LMR852006 LWM852005:LWN852006 MGI852005:MGJ852006 MQE852005:MQF852006 NAA852005:NAB852006 NJW852005:NJX852006 NTS852005:NTT852006 ODO852005:ODP852006 ONK852005:ONL852006 OXG852005:OXH852006 PHC852005:PHD852006 PQY852005:PQZ852006 QAU852005:QAV852006 QKQ852005:QKR852006 QUM852005:QUN852006 REI852005:REJ852006 ROE852005:ROF852006 RYA852005:RYB852006 SHW852005:SHX852006 SRS852005:SRT852006 TBO852005:TBP852006 TLK852005:TLL852006 TVG852005:TVH852006 UFC852005:UFD852006 UOY852005:UOZ852006 UYU852005:UYV852006 VIQ852005:VIR852006 VSM852005:VSN852006 WCI852005:WCJ852006 WME852005:WMF852006 WWA852005:WWB852006 S917541:T917542 JO917541:JP917542 TK917541:TL917542 ADG917541:ADH917542 ANC917541:AND917542 AWY917541:AWZ917542 BGU917541:BGV917542 BQQ917541:BQR917542 CAM917541:CAN917542 CKI917541:CKJ917542 CUE917541:CUF917542 DEA917541:DEB917542 DNW917541:DNX917542 DXS917541:DXT917542 EHO917541:EHP917542 ERK917541:ERL917542 FBG917541:FBH917542 FLC917541:FLD917542 FUY917541:FUZ917542 GEU917541:GEV917542 GOQ917541:GOR917542 GYM917541:GYN917542 HII917541:HIJ917542 HSE917541:HSF917542 ICA917541:ICB917542 ILW917541:ILX917542 IVS917541:IVT917542 JFO917541:JFP917542 JPK917541:JPL917542 JZG917541:JZH917542 KJC917541:KJD917542 KSY917541:KSZ917542 LCU917541:LCV917542 LMQ917541:LMR917542 LWM917541:LWN917542 MGI917541:MGJ917542 MQE917541:MQF917542 NAA917541:NAB917542 NJW917541:NJX917542 NTS917541:NTT917542 ODO917541:ODP917542 ONK917541:ONL917542 OXG917541:OXH917542 PHC917541:PHD917542 PQY917541:PQZ917542 QAU917541:QAV917542 QKQ917541:QKR917542 QUM917541:QUN917542 REI917541:REJ917542 ROE917541:ROF917542 RYA917541:RYB917542 SHW917541:SHX917542 SRS917541:SRT917542 TBO917541:TBP917542 TLK917541:TLL917542 TVG917541:TVH917542 UFC917541:UFD917542 UOY917541:UOZ917542 UYU917541:UYV917542 VIQ917541:VIR917542 VSM917541:VSN917542 WCI917541:WCJ917542 WME917541:WMF917542 WWA917541:WWB917542 S983077:T983078 JO983077:JP983078 TK983077:TL983078 ADG983077:ADH983078 ANC983077:AND983078 AWY983077:AWZ983078 BGU983077:BGV983078 BQQ983077:BQR983078 CAM983077:CAN983078 CKI983077:CKJ983078 CUE983077:CUF983078 DEA983077:DEB983078 DNW983077:DNX983078 DXS983077:DXT983078 EHO983077:EHP983078 ERK983077:ERL983078 FBG983077:FBH983078 FLC983077:FLD983078 FUY983077:FUZ983078 GEU983077:GEV983078 GOQ983077:GOR983078 GYM983077:GYN983078 HII983077:HIJ983078 HSE983077:HSF983078 ICA983077:ICB983078 ILW983077:ILX983078 IVS983077:IVT983078 JFO983077:JFP983078 JPK983077:JPL983078 JZG983077:JZH983078 KJC983077:KJD983078 KSY983077:KSZ983078 LCU983077:LCV983078 LMQ983077:LMR983078 LWM983077:LWN983078 MGI983077:MGJ983078 MQE983077:MQF983078 NAA983077:NAB983078 NJW983077:NJX983078 NTS983077:NTT983078 ODO983077:ODP983078 ONK983077:ONL983078 OXG983077:OXH983078 PHC983077:PHD983078 PQY983077:PQZ983078 QAU983077:QAV983078 QKQ983077:QKR983078 QUM983077:QUN983078 REI983077:REJ983078 ROE983077:ROF983078 RYA983077:RYB983078 SHW983077:SHX983078 SRS983077:SRT983078 TBO983077:TBP983078 TLK983077:TLL983078 TVG983077:TVH983078 UFC983077:UFD983078 UOY983077:UOZ983078 UYU983077:UYV983078 VIQ983077:VIR983078 VSM983077:VSN983078 WCI983077:WCJ983078 WME983077:WMF983078 WWA983077:WWB983078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V65466 JR65466 TN65466 ADJ65466 ANF65466 AXB65466 BGX65466 BQT65466 CAP65466 CKL65466 CUH65466 DED65466 DNZ65466 DXV65466 EHR65466 ERN65466 FBJ65466 FLF65466 FVB65466 GEX65466 GOT65466 GYP65466 HIL65466 HSH65466 ICD65466 ILZ65466 IVV65466 JFR65466 JPN65466 JZJ65466 KJF65466 KTB65466 LCX65466 LMT65466 LWP65466 MGL65466 MQH65466 NAD65466 NJZ65466 NTV65466 ODR65466 ONN65466 OXJ65466 PHF65466 PRB65466 QAX65466 QKT65466 QUP65466 REL65466 ROH65466 RYD65466 SHZ65466 SRV65466 TBR65466 TLN65466 TVJ65466 UFF65466 UPB65466 UYX65466 VIT65466 VSP65466 WCL65466 WMH65466 WWD65466 V131002 JR131002 TN131002 ADJ131002 ANF131002 AXB131002 BGX131002 BQT131002 CAP131002 CKL131002 CUH131002 DED131002 DNZ131002 DXV131002 EHR131002 ERN131002 FBJ131002 FLF131002 FVB131002 GEX131002 GOT131002 GYP131002 HIL131002 HSH131002 ICD131002 ILZ131002 IVV131002 JFR131002 JPN131002 JZJ131002 KJF131002 KTB131002 LCX131002 LMT131002 LWP131002 MGL131002 MQH131002 NAD131002 NJZ131002 NTV131002 ODR131002 ONN131002 OXJ131002 PHF131002 PRB131002 QAX131002 QKT131002 QUP131002 REL131002 ROH131002 RYD131002 SHZ131002 SRV131002 TBR131002 TLN131002 TVJ131002 UFF131002 UPB131002 UYX131002 VIT131002 VSP131002 WCL131002 WMH131002 WWD131002 V196538 JR196538 TN196538 ADJ196538 ANF196538 AXB196538 BGX196538 BQT196538 CAP196538 CKL196538 CUH196538 DED196538 DNZ196538 DXV196538 EHR196538 ERN196538 FBJ196538 FLF196538 FVB196538 GEX196538 GOT196538 GYP196538 HIL196538 HSH196538 ICD196538 ILZ196538 IVV196538 JFR196538 JPN196538 JZJ196538 KJF196538 KTB196538 LCX196538 LMT196538 LWP196538 MGL196538 MQH196538 NAD196538 NJZ196538 NTV196538 ODR196538 ONN196538 OXJ196538 PHF196538 PRB196538 QAX196538 QKT196538 QUP196538 REL196538 ROH196538 RYD196538 SHZ196538 SRV196538 TBR196538 TLN196538 TVJ196538 UFF196538 UPB196538 UYX196538 VIT196538 VSP196538 WCL196538 WMH196538 WWD196538 V262074 JR262074 TN262074 ADJ262074 ANF262074 AXB262074 BGX262074 BQT262074 CAP262074 CKL262074 CUH262074 DED262074 DNZ262074 DXV262074 EHR262074 ERN262074 FBJ262074 FLF262074 FVB262074 GEX262074 GOT262074 GYP262074 HIL262074 HSH262074 ICD262074 ILZ262074 IVV262074 JFR262074 JPN262074 JZJ262074 KJF262074 KTB262074 LCX262074 LMT262074 LWP262074 MGL262074 MQH262074 NAD262074 NJZ262074 NTV262074 ODR262074 ONN262074 OXJ262074 PHF262074 PRB262074 QAX262074 QKT262074 QUP262074 REL262074 ROH262074 RYD262074 SHZ262074 SRV262074 TBR262074 TLN262074 TVJ262074 UFF262074 UPB262074 UYX262074 VIT262074 VSP262074 WCL262074 WMH262074 WWD262074 V327610 JR327610 TN327610 ADJ327610 ANF327610 AXB327610 BGX327610 BQT327610 CAP327610 CKL327610 CUH327610 DED327610 DNZ327610 DXV327610 EHR327610 ERN327610 FBJ327610 FLF327610 FVB327610 GEX327610 GOT327610 GYP327610 HIL327610 HSH327610 ICD327610 ILZ327610 IVV327610 JFR327610 JPN327610 JZJ327610 KJF327610 KTB327610 LCX327610 LMT327610 LWP327610 MGL327610 MQH327610 NAD327610 NJZ327610 NTV327610 ODR327610 ONN327610 OXJ327610 PHF327610 PRB327610 QAX327610 QKT327610 QUP327610 REL327610 ROH327610 RYD327610 SHZ327610 SRV327610 TBR327610 TLN327610 TVJ327610 UFF327610 UPB327610 UYX327610 VIT327610 VSP327610 WCL327610 WMH327610 WWD327610 V393146 JR393146 TN393146 ADJ393146 ANF393146 AXB393146 BGX393146 BQT393146 CAP393146 CKL393146 CUH393146 DED393146 DNZ393146 DXV393146 EHR393146 ERN393146 FBJ393146 FLF393146 FVB393146 GEX393146 GOT393146 GYP393146 HIL393146 HSH393146 ICD393146 ILZ393146 IVV393146 JFR393146 JPN393146 JZJ393146 KJF393146 KTB393146 LCX393146 LMT393146 LWP393146 MGL393146 MQH393146 NAD393146 NJZ393146 NTV393146 ODR393146 ONN393146 OXJ393146 PHF393146 PRB393146 QAX393146 QKT393146 QUP393146 REL393146 ROH393146 RYD393146 SHZ393146 SRV393146 TBR393146 TLN393146 TVJ393146 UFF393146 UPB393146 UYX393146 VIT393146 VSP393146 WCL393146 WMH393146 WWD393146 V458682 JR458682 TN458682 ADJ458682 ANF458682 AXB458682 BGX458682 BQT458682 CAP458682 CKL458682 CUH458682 DED458682 DNZ458682 DXV458682 EHR458682 ERN458682 FBJ458682 FLF458682 FVB458682 GEX458682 GOT458682 GYP458682 HIL458682 HSH458682 ICD458682 ILZ458682 IVV458682 JFR458682 JPN458682 JZJ458682 KJF458682 KTB458682 LCX458682 LMT458682 LWP458682 MGL458682 MQH458682 NAD458682 NJZ458682 NTV458682 ODR458682 ONN458682 OXJ458682 PHF458682 PRB458682 QAX458682 QKT458682 QUP458682 REL458682 ROH458682 RYD458682 SHZ458682 SRV458682 TBR458682 TLN458682 TVJ458682 UFF458682 UPB458682 UYX458682 VIT458682 VSP458682 WCL458682 WMH458682 WWD458682 V524218 JR524218 TN524218 ADJ524218 ANF524218 AXB524218 BGX524218 BQT524218 CAP524218 CKL524218 CUH524218 DED524218 DNZ524218 DXV524218 EHR524218 ERN524218 FBJ524218 FLF524218 FVB524218 GEX524218 GOT524218 GYP524218 HIL524218 HSH524218 ICD524218 ILZ524218 IVV524218 JFR524218 JPN524218 JZJ524218 KJF524218 KTB524218 LCX524218 LMT524218 LWP524218 MGL524218 MQH524218 NAD524218 NJZ524218 NTV524218 ODR524218 ONN524218 OXJ524218 PHF524218 PRB524218 QAX524218 QKT524218 QUP524218 REL524218 ROH524218 RYD524218 SHZ524218 SRV524218 TBR524218 TLN524218 TVJ524218 UFF524218 UPB524218 UYX524218 VIT524218 VSP524218 WCL524218 WMH524218 WWD524218 V589754 JR589754 TN589754 ADJ589754 ANF589754 AXB589754 BGX589754 BQT589754 CAP589754 CKL589754 CUH589754 DED589754 DNZ589754 DXV589754 EHR589754 ERN589754 FBJ589754 FLF589754 FVB589754 GEX589754 GOT589754 GYP589754 HIL589754 HSH589754 ICD589754 ILZ589754 IVV589754 JFR589754 JPN589754 JZJ589754 KJF589754 KTB589754 LCX589754 LMT589754 LWP589754 MGL589754 MQH589754 NAD589754 NJZ589754 NTV589754 ODR589754 ONN589754 OXJ589754 PHF589754 PRB589754 QAX589754 QKT589754 QUP589754 REL589754 ROH589754 RYD589754 SHZ589754 SRV589754 TBR589754 TLN589754 TVJ589754 UFF589754 UPB589754 UYX589754 VIT589754 VSP589754 WCL589754 WMH589754 WWD589754 V655290 JR655290 TN655290 ADJ655290 ANF655290 AXB655290 BGX655290 BQT655290 CAP655290 CKL655290 CUH655290 DED655290 DNZ655290 DXV655290 EHR655290 ERN655290 FBJ655290 FLF655290 FVB655290 GEX655290 GOT655290 GYP655290 HIL655290 HSH655290 ICD655290 ILZ655290 IVV655290 JFR655290 JPN655290 JZJ655290 KJF655290 KTB655290 LCX655290 LMT655290 LWP655290 MGL655290 MQH655290 NAD655290 NJZ655290 NTV655290 ODR655290 ONN655290 OXJ655290 PHF655290 PRB655290 QAX655290 QKT655290 QUP655290 REL655290 ROH655290 RYD655290 SHZ655290 SRV655290 TBR655290 TLN655290 TVJ655290 UFF655290 UPB655290 UYX655290 VIT655290 VSP655290 WCL655290 WMH655290 WWD655290 V720826 JR720826 TN720826 ADJ720826 ANF720826 AXB720826 BGX720826 BQT720826 CAP720826 CKL720826 CUH720826 DED720826 DNZ720826 DXV720826 EHR720826 ERN720826 FBJ720826 FLF720826 FVB720826 GEX720826 GOT720826 GYP720826 HIL720826 HSH720826 ICD720826 ILZ720826 IVV720826 JFR720826 JPN720826 JZJ720826 KJF720826 KTB720826 LCX720826 LMT720826 LWP720826 MGL720826 MQH720826 NAD720826 NJZ720826 NTV720826 ODR720826 ONN720826 OXJ720826 PHF720826 PRB720826 QAX720826 QKT720826 QUP720826 REL720826 ROH720826 RYD720826 SHZ720826 SRV720826 TBR720826 TLN720826 TVJ720826 UFF720826 UPB720826 UYX720826 VIT720826 VSP720826 WCL720826 WMH720826 WWD720826 V786362 JR786362 TN786362 ADJ786362 ANF786362 AXB786362 BGX786362 BQT786362 CAP786362 CKL786362 CUH786362 DED786362 DNZ786362 DXV786362 EHR786362 ERN786362 FBJ786362 FLF786362 FVB786362 GEX786362 GOT786362 GYP786362 HIL786362 HSH786362 ICD786362 ILZ786362 IVV786362 JFR786362 JPN786362 JZJ786362 KJF786362 KTB786362 LCX786362 LMT786362 LWP786362 MGL786362 MQH786362 NAD786362 NJZ786362 NTV786362 ODR786362 ONN786362 OXJ786362 PHF786362 PRB786362 QAX786362 QKT786362 QUP786362 REL786362 ROH786362 RYD786362 SHZ786362 SRV786362 TBR786362 TLN786362 TVJ786362 UFF786362 UPB786362 UYX786362 VIT786362 VSP786362 WCL786362 WMH786362 WWD786362 V851898 JR851898 TN851898 ADJ851898 ANF851898 AXB851898 BGX851898 BQT851898 CAP851898 CKL851898 CUH851898 DED851898 DNZ851898 DXV851898 EHR851898 ERN851898 FBJ851898 FLF851898 FVB851898 GEX851898 GOT851898 GYP851898 HIL851898 HSH851898 ICD851898 ILZ851898 IVV851898 JFR851898 JPN851898 JZJ851898 KJF851898 KTB851898 LCX851898 LMT851898 LWP851898 MGL851898 MQH851898 NAD851898 NJZ851898 NTV851898 ODR851898 ONN851898 OXJ851898 PHF851898 PRB851898 QAX851898 QKT851898 QUP851898 REL851898 ROH851898 RYD851898 SHZ851898 SRV851898 TBR851898 TLN851898 TVJ851898 UFF851898 UPB851898 UYX851898 VIT851898 VSP851898 WCL851898 WMH851898 WWD851898 V917434 JR917434 TN917434 ADJ917434 ANF917434 AXB917434 BGX917434 BQT917434 CAP917434 CKL917434 CUH917434 DED917434 DNZ917434 DXV917434 EHR917434 ERN917434 FBJ917434 FLF917434 FVB917434 GEX917434 GOT917434 GYP917434 HIL917434 HSH917434 ICD917434 ILZ917434 IVV917434 JFR917434 JPN917434 JZJ917434 KJF917434 KTB917434 LCX917434 LMT917434 LWP917434 MGL917434 MQH917434 NAD917434 NJZ917434 NTV917434 ODR917434 ONN917434 OXJ917434 PHF917434 PRB917434 QAX917434 QKT917434 QUP917434 REL917434 ROH917434 RYD917434 SHZ917434 SRV917434 TBR917434 TLN917434 TVJ917434 UFF917434 UPB917434 UYX917434 VIT917434 VSP917434 WCL917434 WMH917434 WWD917434 V982970 JR982970 TN982970 ADJ982970 ANF982970 AXB982970 BGX982970 BQT982970 CAP982970 CKL982970 CUH982970 DED982970 DNZ982970 DXV982970 EHR982970 ERN982970 FBJ982970 FLF982970 FVB982970 GEX982970 GOT982970 GYP982970 HIL982970 HSH982970 ICD982970 ILZ982970 IVV982970 JFR982970 JPN982970 JZJ982970 KJF982970 KTB982970 LCX982970 LMT982970 LWP982970 MGL982970 MQH982970 NAD982970 NJZ982970 NTV982970 ODR982970 ONN982970 OXJ982970 PHF982970 PRB982970 QAX982970 QKT982970 QUP982970 REL982970 ROH982970 RYD982970 SHZ982970 SRV982970 TBR982970 TLN982970 TVJ982970 UFF982970 UPB982970 UYX982970 VIT982970 VSP982970 WCL982970 WMH982970 WWD982970 U65557:V65557 JQ65557:JR65557 TM65557:TN65557 ADI65557:ADJ65557 ANE65557:ANF65557 AXA65557:AXB65557 BGW65557:BGX65557 BQS65557:BQT65557 CAO65557:CAP65557 CKK65557:CKL65557 CUG65557:CUH65557 DEC65557:DED65557 DNY65557:DNZ65557 DXU65557:DXV65557 EHQ65557:EHR65557 ERM65557:ERN65557 FBI65557:FBJ65557 FLE65557:FLF65557 FVA65557:FVB65557 GEW65557:GEX65557 GOS65557:GOT65557 GYO65557:GYP65557 HIK65557:HIL65557 HSG65557:HSH65557 ICC65557:ICD65557 ILY65557:ILZ65557 IVU65557:IVV65557 JFQ65557:JFR65557 JPM65557:JPN65557 JZI65557:JZJ65557 KJE65557:KJF65557 KTA65557:KTB65557 LCW65557:LCX65557 LMS65557:LMT65557 LWO65557:LWP65557 MGK65557:MGL65557 MQG65557:MQH65557 NAC65557:NAD65557 NJY65557:NJZ65557 NTU65557:NTV65557 ODQ65557:ODR65557 ONM65557:ONN65557 OXI65557:OXJ65557 PHE65557:PHF65557 PRA65557:PRB65557 QAW65557:QAX65557 QKS65557:QKT65557 QUO65557:QUP65557 REK65557:REL65557 ROG65557:ROH65557 RYC65557:RYD65557 SHY65557:SHZ65557 SRU65557:SRV65557 TBQ65557:TBR65557 TLM65557:TLN65557 TVI65557:TVJ65557 UFE65557:UFF65557 UPA65557:UPB65557 UYW65557:UYX65557 VIS65557:VIT65557 VSO65557:VSP65557 WCK65557:WCL65557 WMG65557:WMH65557 WWC65557:WWD65557 U131093:V131093 JQ131093:JR131093 TM131093:TN131093 ADI131093:ADJ131093 ANE131093:ANF131093 AXA131093:AXB131093 BGW131093:BGX131093 BQS131093:BQT131093 CAO131093:CAP131093 CKK131093:CKL131093 CUG131093:CUH131093 DEC131093:DED131093 DNY131093:DNZ131093 DXU131093:DXV131093 EHQ131093:EHR131093 ERM131093:ERN131093 FBI131093:FBJ131093 FLE131093:FLF131093 FVA131093:FVB131093 GEW131093:GEX131093 GOS131093:GOT131093 GYO131093:GYP131093 HIK131093:HIL131093 HSG131093:HSH131093 ICC131093:ICD131093 ILY131093:ILZ131093 IVU131093:IVV131093 JFQ131093:JFR131093 JPM131093:JPN131093 JZI131093:JZJ131093 KJE131093:KJF131093 KTA131093:KTB131093 LCW131093:LCX131093 LMS131093:LMT131093 LWO131093:LWP131093 MGK131093:MGL131093 MQG131093:MQH131093 NAC131093:NAD131093 NJY131093:NJZ131093 NTU131093:NTV131093 ODQ131093:ODR131093 ONM131093:ONN131093 OXI131093:OXJ131093 PHE131093:PHF131093 PRA131093:PRB131093 QAW131093:QAX131093 QKS131093:QKT131093 QUO131093:QUP131093 REK131093:REL131093 ROG131093:ROH131093 RYC131093:RYD131093 SHY131093:SHZ131093 SRU131093:SRV131093 TBQ131093:TBR131093 TLM131093:TLN131093 TVI131093:TVJ131093 UFE131093:UFF131093 UPA131093:UPB131093 UYW131093:UYX131093 VIS131093:VIT131093 VSO131093:VSP131093 WCK131093:WCL131093 WMG131093:WMH131093 WWC131093:WWD131093 U196629:V196629 JQ196629:JR196629 TM196629:TN196629 ADI196629:ADJ196629 ANE196629:ANF196629 AXA196629:AXB196629 BGW196629:BGX196629 BQS196629:BQT196629 CAO196629:CAP196629 CKK196629:CKL196629 CUG196629:CUH196629 DEC196629:DED196629 DNY196629:DNZ196629 DXU196629:DXV196629 EHQ196629:EHR196629 ERM196629:ERN196629 FBI196629:FBJ196629 FLE196629:FLF196629 FVA196629:FVB196629 GEW196629:GEX196629 GOS196629:GOT196629 GYO196629:GYP196629 HIK196629:HIL196629 HSG196629:HSH196629 ICC196629:ICD196629 ILY196629:ILZ196629 IVU196629:IVV196629 JFQ196629:JFR196629 JPM196629:JPN196629 JZI196629:JZJ196629 KJE196629:KJF196629 KTA196629:KTB196629 LCW196629:LCX196629 LMS196629:LMT196629 LWO196629:LWP196629 MGK196629:MGL196629 MQG196629:MQH196629 NAC196629:NAD196629 NJY196629:NJZ196629 NTU196629:NTV196629 ODQ196629:ODR196629 ONM196629:ONN196629 OXI196629:OXJ196629 PHE196629:PHF196629 PRA196629:PRB196629 QAW196629:QAX196629 QKS196629:QKT196629 QUO196629:QUP196629 REK196629:REL196629 ROG196629:ROH196629 RYC196629:RYD196629 SHY196629:SHZ196629 SRU196629:SRV196629 TBQ196629:TBR196629 TLM196629:TLN196629 TVI196629:TVJ196629 UFE196629:UFF196629 UPA196629:UPB196629 UYW196629:UYX196629 VIS196629:VIT196629 VSO196629:VSP196629 WCK196629:WCL196629 WMG196629:WMH196629 WWC196629:WWD196629 U262165:V262165 JQ262165:JR262165 TM262165:TN262165 ADI262165:ADJ262165 ANE262165:ANF262165 AXA262165:AXB262165 BGW262165:BGX262165 BQS262165:BQT262165 CAO262165:CAP262165 CKK262165:CKL262165 CUG262165:CUH262165 DEC262165:DED262165 DNY262165:DNZ262165 DXU262165:DXV262165 EHQ262165:EHR262165 ERM262165:ERN262165 FBI262165:FBJ262165 FLE262165:FLF262165 FVA262165:FVB262165 GEW262165:GEX262165 GOS262165:GOT262165 GYO262165:GYP262165 HIK262165:HIL262165 HSG262165:HSH262165 ICC262165:ICD262165 ILY262165:ILZ262165 IVU262165:IVV262165 JFQ262165:JFR262165 JPM262165:JPN262165 JZI262165:JZJ262165 KJE262165:KJF262165 KTA262165:KTB262165 LCW262165:LCX262165 LMS262165:LMT262165 LWO262165:LWP262165 MGK262165:MGL262165 MQG262165:MQH262165 NAC262165:NAD262165 NJY262165:NJZ262165 NTU262165:NTV262165 ODQ262165:ODR262165 ONM262165:ONN262165 OXI262165:OXJ262165 PHE262165:PHF262165 PRA262165:PRB262165 QAW262165:QAX262165 QKS262165:QKT262165 QUO262165:QUP262165 REK262165:REL262165 ROG262165:ROH262165 RYC262165:RYD262165 SHY262165:SHZ262165 SRU262165:SRV262165 TBQ262165:TBR262165 TLM262165:TLN262165 TVI262165:TVJ262165 UFE262165:UFF262165 UPA262165:UPB262165 UYW262165:UYX262165 VIS262165:VIT262165 VSO262165:VSP262165 WCK262165:WCL262165 WMG262165:WMH262165 WWC262165:WWD262165 U327701:V327701 JQ327701:JR327701 TM327701:TN327701 ADI327701:ADJ327701 ANE327701:ANF327701 AXA327701:AXB327701 BGW327701:BGX327701 BQS327701:BQT327701 CAO327701:CAP327701 CKK327701:CKL327701 CUG327701:CUH327701 DEC327701:DED327701 DNY327701:DNZ327701 DXU327701:DXV327701 EHQ327701:EHR327701 ERM327701:ERN327701 FBI327701:FBJ327701 FLE327701:FLF327701 FVA327701:FVB327701 GEW327701:GEX327701 GOS327701:GOT327701 GYO327701:GYP327701 HIK327701:HIL327701 HSG327701:HSH327701 ICC327701:ICD327701 ILY327701:ILZ327701 IVU327701:IVV327701 JFQ327701:JFR327701 JPM327701:JPN327701 JZI327701:JZJ327701 KJE327701:KJF327701 KTA327701:KTB327701 LCW327701:LCX327701 LMS327701:LMT327701 LWO327701:LWP327701 MGK327701:MGL327701 MQG327701:MQH327701 NAC327701:NAD327701 NJY327701:NJZ327701 NTU327701:NTV327701 ODQ327701:ODR327701 ONM327701:ONN327701 OXI327701:OXJ327701 PHE327701:PHF327701 PRA327701:PRB327701 QAW327701:QAX327701 QKS327701:QKT327701 QUO327701:QUP327701 REK327701:REL327701 ROG327701:ROH327701 RYC327701:RYD327701 SHY327701:SHZ327701 SRU327701:SRV327701 TBQ327701:TBR327701 TLM327701:TLN327701 TVI327701:TVJ327701 UFE327701:UFF327701 UPA327701:UPB327701 UYW327701:UYX327701 VIS327701:VIT327701 VSO327701:VSP327701 WCK327701:WCL327701 WMG327701:WMH327701 WWC327701:WWD327701 U393237:V393237 JQ393237:JR393237 TM393237:TN393237 ADI393237:ADJ393237 ANE393237:ANF393237 AXA393237:AXB393237 BGW393237:BGX393237 BQS393237:BQT393237 CAO393237:CAP393237 CKK393237:CKL393237 CUG393237:CUH393237 DEC393237:DED393237 DNY393237:DNZ393237 DXU393237:DXV393237 EHQ393237:EHR393237 ERM393237:ERN393237 FBI393237:FBJ393237 FLE393237:FLF393237 FVA393237:FVB393237 GEW393237:GEX393237 GOS393237:GOT393237 GYO393237:GYP393237 HIK393237:HIL393237 HSG393237:HSH393237 ICC393237:ICD393237 ILY393237:ILZ393237 IVU393237:IVV393237 JFQ393237:JFR393237 JPM393237:JPN393237 JZI393237:JZJ393237 KJE393237:KJF393237 KTA393237:KTB393237 LCW393237:LCX393237 LMS393237:LMT393237 LWO393237:LWP393237 MGK393237:MGL393237 MQG393237:MQH393237 NAC393237:NAD393237 NJY393237:NJZ393237 NTU393237:NTV393237 ODQ393237:ODR393237 ONM393237:ONN393237 OXI393237:OXJ393237 PHE393237:PHF393237 PRA393237:PRB393237 QAW393237:QAX393237 QKS393237:QKT393237 QUO393237:QUP393237 REK393237:REL393237 ROG393237:ROH393237 RYC393237:RYD393237 SHY393237:SHZ393237 SRU393237:SRV393237 TBQ393237:TBR393237 TLM393237:TLN393237 TVI393237:TVJ393237 UFE393237:UFF393237 UPA393237:UPB393237 UYW393237:UYX393237 VIS393237:VIT393237 VSO393237:VSP393237 WCK393237:WCL393237 WMG393237:WMH393237 WWC393237:WWD393237 U458773:V458773 JQ458773:JR458773 TM458773:TN458773 ADI458773:ADJ458773 ANE458773:ANF458773 AXA458773:AXB458773 BGW458773:BGX458773 BQS458773:BQT458773 CAO458773:CAP458773 CKK458773:CKL458773 CUG458773:CUH458773 DEC458773:DED458773 DNY458773:DNZ458773 DXU458773:DXV458773 EHQ458773:EHR458773 ERM458773:ERN458773 FBI458773:FBJ458773 FLE458773:FLF458773 FVA458773:FVB458773 GEW458773:GEX458773 GOS458773:GOT458773 GYO458773:GYP458773 HIK458773:HIL458773 HSG458773:HSH458773 ICC458773:ICD458773 ILY458773:ILZ458773 IVU458773:IVV458773 JFQ458773:JFR458773 JPM458773:JPN458773 JZI458773:JZJ458773 KJE458773:KJF458773 KTA458773:KTB458773 LCW458773:LCX458773 LMS458773:LMT458773 LWO458773:LWP458773 MGK458773:MGL458773 MQG458773:MQH458773 NAC458773:NAD458773 NJY458773:NJZ458773 NTU458773:NTV458773 ODQ458773:ODR458773 ONM458773:ONN458773 OXI458773:OXJ458773 PHE458773:PHF458773 PRA458773:PRB458773 QAW458773:QAX458773 QKS458773:QKT458773 QUO458773:QUP458773 REK458773:REL458773 ROG458773:ROH458773 RYC458773:RYD458773 SHY458773:SHZ458773 SRU458773:SRV458773 TBQ458773:TBR458773 TLM458773:TLN458773 TVI458773:TVJ458773 UFE458773:UFF458773 UPA458773:UPB458773 UYW458773:UYX458773 VIS458773:VIT458773 VSO458773:VSP458773 WCK458773:WCL458773 WMG458773:WMH458773 WWC458773:WWD458773 U524309:V524309 JQ524309:JR524309 TM524309:TN524309 ADI524309:ADJ524309 ANE524309:ANF524309 AXA524309:AXB524309 BGW524309:BGX524309 BQS524309:BQT524309 CAO524309:CAP524309 CKK524309:CKL524309 CUG524309:CUH524309 DEC524309:DED524309 DNY524309:DNZ524309 DXU524309:DXV524309 EHQ524309:EHR524309 ERM524309:ERN524309 FBI524309:FBJ524309 FLE524309:FLF524309 FVA524309:FVB524309 GEW524309:GEX524309 GOS524309:GOT524309 GYO524309:GYP524309 HIK524309:HIL524309 HSG524309:HSH524309 ICC524309:ICD524309 ILY524309:ILZ524309 IVU524309:IVV524309 JFQ524309:JFR524309 JPM524309:JPN524309 JZI524309:JZJ524309 KJE524309:KJF524309 KTA524309:KTB524309 LCW524309:LCX524309 LMS524309:LMT524309 LWO524309:LWP524309 MGK524309:MGL524309 MQG524309:MQH524309 NAC524309:NAD524309 NJY524309:NJZ524309 NTU524309:NTV524309 ODQ524309:ODR524309 ONM524309:ONN524309 OXI524309:OXJ524309 PHE524309:PHF524309 PRA524309:PRB524309 QAW524309:QAX524309 QKS524309:QKT524309 QUO524309:QUP524309 REK524309:REL524309 ROG524309:ROH524309 RYC524309:RYD524309 SHY524309:SHZ524309 SRU524309:SRV524309 TBQ524309:TBR524309 TLM524309:TLN524309 TVI524309:TVJ524309 UFE524309:UFF524309 UPA524309:UPB524309 UYW524309:UYX524309 VIS524309:VIT524309 VSO524309:VSP524309 WCK524309:WCL524309 WMG524309:WMH524309 WWC524309:WWD524309 U589845:V589845 JQ589845:JR589845 TM589845:TN589845 ADI589845:ADJ589845 ANE589845:ANF589845 AXA589845:AXB589845 BGW589845:BGX589845 BQS589845:BQT589845 CAO589845:CAP589845 CKK589845:CKL589845 CUG589845:CUH589845 DEC589845:DED589845 DNY589845:DNZ589845 DXU589845:DXV589845 EHQ589845:EHR589845 ERM589845:ERN589845 FBI589845:FBJ589845 FLE589845:FLF589845 FVA589845:FVB589845 GEW589845:GEX589845 GOS589845:GOT589845 GYO589845:GYP589845 HIK589845:HIL589845 HSG589845:HSH589845 ICC589845:ICD589845 ILY589845:ILZ589845 IVU589845:IVV589845 JFQ589845:JFR589845 JPM589845:JPN589845 JZI589845:JZJ589845 KJE589845:KJF589845 KTA589845:KTB589845 LCW589845:LCX589845 LMS589845:LMT589845 LWO589845:LWP589845 MGK589845:MGL589845 MQG589845:MQH589845 NAC589845:NAD589845 NJY589845:NJZ589845 NTU589845:NTV589845 ODQ589845:ODR589845 ONM589845:ONN589845 OXI589845:OXJ589845 PHE589845:PHF589845 PRA589845:PRB589845 QAW589845:QAX589845 QKS589845:QKT589845 QUO589845:QUP589845 REK589845:REL589845 ROG589845:ROH589845 RYC589845:RYD589845 SHY589845:SHZ589845 SRU589845:SRV589845 TBQ589845:TBR589845 TLM589845:TLN589845 TVI589845:TVJ589845 UFE589845:UFF589845 UPA589845:UPB589845 UYW589845:UYX589845 VIS589845:VIT589845 VSO589845:VSP589845 WCK589845:WCL589845 WMG589845:WMH589845 WWC589845:WWD589845 U655381:V655381 JQ655381:JR655381 TM655381:TN655381 ADI655381:ADJ655381 ANE655381:ANF655381 AXA655381:AXB655381 BGW655381:BGX655381 BQS655381:BQT655381 CAO655381:CAP655381 CKK655381:CKL655381 CUG655381:CUH655381 DEC655381:DED655381 DNY655381:DNZ655381 DXU655381:DXV655381 EHQ655381:EHR655381 ERM655381:ERN655381 FBI655381:FBJ655381 FLE655381:FLF655381 FVA655381:FVB655381 GEW655381:GEX655381 GOS655381:GOT655381 GYO655381:GYP655381 HIK655381:HIL655381 HSG655381:HSH655381 ICC655381:ICD655381 ILY655381:ILZ655381 IVU655381:IVV655381 JFQ655381:JFR655381 JPM655381:JPN655381 JZI655381:JZJ655381 KJE655381:KJF655381 KTA655381:KTB655381 LCW655381:LCX655381 LMS655381:LMT655381 LWO655381:LWP655381 MGK655381:MGL655381 MQG655381:MQH655381 NAC655381:NAD655381 NJY655381:NJZ655381 NTU655381:NTV655381 ODQ655381:ODR655381 ONM655381:ONN655381 OXI655381:OXJ655381 PHE655381:PHF655381 PRA655381:PRB655381 QAW655381:QAX655381 QKS655381:QKT655381 QUO655381:QUP655381 REK655381:REL655381 ROG655381:ROH655381 RYC655381:RYD655381 SHY655381:SHZ655381 SRU655381:SRV655381 TBQ655381:TBR655381 TLM655381:TLN655381 TVI655381:TVJ655381 UFE655381:UFF655381 UPA655381:UPB655381 UYW655381:UYX655381 VIS655381:VIT655381 VSO655381:VSP655381 WCK655381:WCL655381 WMG655381:WMH655381 WWC655381:WWD655381 U720917:V720917 JQ720917:JR720917 TM720917:TN720917 ADI720917:ADJ720917 ANE720917:ANF720917 AXA720917:AXB720917 BGW720917:BGX720917 BQS720917:BQT720917 CAO720917:CAP720917 CKK720917:CKL720917 CUG720917:CUH720917 DEC720917:DED720917 DNY720917:DNZ720917 DXU720917:DXV720917 EHQ720917:EHR720917 ERM720917:ERN720917 FBI720917:FBJ720917 FLE720917:FLF720917 FVA720917:FVB720917 GEW720917:GEX720917 GOS720917:GOT720917 GYO720917:GYP720917 HIK720917:HIL720917 HSG720917:HSH720917 ICC720917:ICD720917 ILY720917:ILZ720917 IVU720917:IVV720917 JFQ720917:JFR720917 JPM720917:JPN720917 JZI720917:JZJ720917 KJE720917:KJF720917 KTA720917:KTB720917 LCW720917:LCX720917 LMS720917:LMT720917 LWO720917:LWP720917 MGK720917:MGL720917 MQG720917:MQH720917 NAC720917:NAD720917 NJY720917:NJZ720917 NTU720917:NTV720917 ODQ720917:ODR720917 ONM720917:ONN720917 OXI720917:OXJ720917 PHE720917:PHF720917 PRA720917:PRB720917 QAW720917:QAX720917 QKS720917:QKT720917 QUO720917:QUP720917 REK720917:REL720917 ROG720917:ROH720917 RYC720917:RYD720917 SHY720917:SHZ720917 SRU720917:SRV720917 TBQ720917:TBR720917 TLM720917:TLN720917 TVI720917:TVJ720917 UFE720917:UFF720917 UPA720917:UPB720917 UYW720917:UYX720917 VIS720917:VIT720917 VSO720917:VSP720917 WCK720917:WCL720917 WMG720917:WMH720917 WWC720917:WWD720917 U786453:V786453 JQ786453:JR786453 TM786453:TN786453 ADI786453:ADJ786453 ANE786453:ANF786453 AXA786453:AXB786453 BGW786453:BGX786453 BQS786453:BQT786453 CAO786453:CAP786453 CKK786453:CKL786453 CUG786453:CUH786453 DEC786453:DED786453 DNY786453:DNZ786453 DXU786453:DXV786453 EHQ786453:EHR786453 ERM786453:ERN786453 FBI786453:FBJ786453 FLE786453:FLF786453 FVA786453:FVB786453 GEW786453:GEX786453 GOS786453:GOT786453 GYO786453:GYP786453 HIK786453:HIL786453 HSG786453:HSH786453 ICC786453:ICD786453 ILY786453:ILZ786453 IVU786453:IVV786453 JFQ786453:JFR786453 JPM786453:JPN786453 JZI786453:JZJ786453 KJE786453:KJF786453 KTA786453:KTB786453 LCW786453:LCX786453 LMS786453:LMT786453 LWO786453:LWP786453 MGK786453:MGL786453 MQG786453:MQH786453 NAC786453:NAD786453 NJY786453:NJZ786453 NTU786453:NTV786453 ODQ786453:ODR786453 ONM786453:ONN786453 OXI786453:OXJ786453 PHE786453:PHF786453 PRA786453:PRB786453 QAW786453:QAX786453 QKS786453:QKT786453 QUO786453:QUP786453 REK786453:REL786453 ROG786453:ROH786453 RYC786453:RYD786453 SHY786453:SHZ786453 SRU786453:SRV786453 TBQ786453:TBR786453 TLM786453:TLN786453 TVI786453:TVJ786453 UFE786453:UFF786453 UPA786453:UPB786453 UYW786453:UYX786453 VIS786453:VIT786453 VSO786453:VSP786453 WCK786453:WCL786453 WMG786453:WMH786453 WWC786453:WWD786453 U851989:V851989 JQ851989:JR851989 TM851989:TN851989 ADI851989:ADJ851989 ANE851989:ANF851989 AXA851989:AXB851989 BGW851989:BGX851989 BQS851989:BQT851989 CAO851989:CAP851989 CKK851989:CKL851989 CUG851989:CUH851989 DEC851989:DED851989 DNY851989:DNZ851989 DXU851989:DXV851989 EHQ851989:EHR851989 ERM851989:ERN851989 FBI851989:FBJ851989 FLE851989:FLF851989 FVA851989:FVB851989 GEW851989:GEX851989 GOS851989:GOT851989 GYO851989:GYP851989 HIK851989:HIL851989 HSG851989:HSH851989 ICC851989:ICD851989 ILY851989:ILZ851989 IVU851989:IVV851989 JFQ851989:JFR851989 JPM851989:JPN851989 JZI851989:JZJ851989 KJE851989:KJF851989 KTA851989:KTB851989 LCW851989:LCX851989 LMS851989:LMT851989 LWO851989:LWP851989 MGK851989:MGL851989 MQG851989:MQH851989 NAC851989:NAD851989 NJY851989:NJZ851989 NTU851989:NTV851989 ODQ851989:ODR851989 ONM851989:ONN851989 OXI851989:OXJ851989 PHE851989:PHF851989 PRA851989:PRB851989 QAW851989:QAX851989 QKS851989:QKT851989 QUO851989:QUP851989 REK851989:REL851989 ROG851989:ROH851989 RYC851989:RYD851989 SHY851989:SHZ851989 SRU851989:SRV851989 TBQ851989:TBR851989 TLM851989:TLN851989 TVI851989:TVJ851989 UFE851989:UFF851989 UPA851989:UPB851989 UYW851989:UYX851989 VIS851989:VIT851989 VSO851989:VSP851989 WCK851989:WCL851989 WMG851989:WMH851989 WWC851989:WWD851989 U917525:V917525 JQ917525:JR917525 TM917525:TN917525 ADI917525:ADJ917525 ANE917525:ANF917525 AXA917525:AXB917525 BGW917525:BGX917525 BQS917525:BQT917525 CAO917525:CAP917525 CKK917525:CKL917525 CUG917525:CUH917525 DEC917525:DED917525 DNY917525:DNZ917525 DXU917525:DXV917525 EHQ917525:EHR917525 ERM917525:ERN917525 FBI917525:FBJ917525 FLE917525:FLF917525 FVA917525:FVB917525 GEW917525:GEX917525 GOS917525:GOT917525 GYO917525:GYP917525 HIK917525:HIL917525 HSG917525:HSH917525 ICC917525:ICD917525 ILY917525:ILZ917525 IVU917525:IVV917525 JFQ917525:JFR917525 JPM917525:JPN917525 JZI917525:JZJ917525 KJE917525:KJF917525 KTA917525:KTB917525 LCW917525:LCX917525 LMS917525:LMT917525 LWO917525:LWP917525 MGK917525:MGL917525 MQG917525:MQH917525 NAC917525:NAD917525 NJY917525:NJZ917525 NTU917525:NTV917525 ODQ917525:ODR917525 ONM917525:ONN917525 OXI917525:OXJ917525 PHE917525:PHF917525 PRA917525:PRB917525 QAW917525:QAX917525 QKS917525:QKT917525 QUO917525:QUP917525 REK917525:REL917525 ROG917525:ROH917525 RYC917525:RYD917525 SHY917525:SHZ917525 SRU917525:SRV917525 TBQ917525:TBR917525 TLM917525:TLN917525 TVI917525:TVJ917525 UFE917525:UFF917525 UPA917525:UPB917525 UYW917525:UYX917525 VIS917525:VIT917525 VSO917525:VSP917525 WCK917525:WCL917525 WMG917525:WMH917525 WWC917525:WWD917525 U983061:V983061 JQ983061:JR983061 TM983061:TN983061 ADI983061:ADJ983061 ANE983061:ANF983061 AXA983061:AXB983061 BGW983061:BGX983061 BQS983061:BQT983061 CAO983061:CAP983061 CKK983061:CKL983061 CUG983061:CUH983061 DEC983061:DED983061 DNY983061:DNZ983061 DXU983061:DXV983061 EHQ983061:EHR983061 ERM983061:ERN983061 FBI983061:FBJ983061 FLE983061:FLF983061 FVA983061:FVB983061 GEW983061:GEX983061 GOS983061:GOT983061 GYO983061:GYP983061 HIK983061:HIL983061 HSG983061:HSH983061 ICC983061:ICD983061 ILY983061:ILZ983061 IVU983061:IVV983061 JFQ983061:JFR983061 JPM983061:JPN983061 JZI983061:JZJ983061 KJE983061:KJF983061 KTA983061:KTB983061 LCW983061:LCX983061 LMS983061:LMT983061 LWO983061:LWP983061 MGK983061:MGL983061 MQG983061:MQH983061 NAC983061:NAD983061 NJY983061:NJZ983061 NTU983061:NTV983061 ODQ983061:ODR983061 ONM983061:ONN983061 OXI983061:OXJ983061 PHE983061:PHF983061 PRA983061:PRB983061 QAW983061:QAX983061 QKS983061:QKT983061 QUO983061:QUP983061 REK983061:REL983061 ROG983061:ROH983061 RYC983061:RYD983061 SHY983061:SHZ983061 SRU983061:SRV983061 TBQ983061:TBR983061 TLM983061:TLN983061 TVI983061:TVJ983061 UFE983061:UFF983061 UPA983061:UPB983061 UYW983061:UYX983061 VIS983061:VIT983061 VSO983061:VSP983061 WCK983061:WCL983061 WMG983061:WMH983061 WWC983061:WWD983061 WWB983017 M65472:M65473 JI65472:JI65473 TE65472:TE65473 ADA65472:ADA65473 AMW65472:AMW65473 AWS65472:AWS65473 BGO65472:BGO65473 BQK65472:BQK65473 CAG65472:CAG65473 CKC65472:CKC65473 CTY65472:CTY65473 DDU65472:DDU65473 DNQ65472:DNQ65473 DXM65472:DXM65473 EHI65472:EHI65473 ERE65472:ERE65473 FBA65472:FBA65473 FKW65472:FKW65473 FUS65472:FUS65473 GEO65472:GEO65473 GOK65472:GOK65473 GYG65472:GYG65473 HIC65472:HIC65473 HRY65472:HRY65473 IBU65472:IBU65473 ILQ65472:ILQ65473 IVM65472:IVM65473 JFI65472:JFI65473 JPE65472:JPE65473 JZA65472:JZA65473 KIW65472:KIW65473 KSS65472:KSS65473 LCO65472:LCO65473 LMK65472:LMK65473 LWG65472:LWG65473 MGC65472:MGC65473 MPY65472:MPY65473 MZU65472:MZU65473 NJQ65472:NJQ65473 NTM65472:NTM65473 ODI65472:ODI65473 ONE65472:ONE65473 OXA65472:OXA65473 PGW65472:PGW65473 PQS65472:PQS65473 QAO65472:QAO65473 QKK65472:QKK65473 QUG65472:QUG65473 REC65472:REC65473 RNY65472:RNY65473 RXU65472:RXU65473 SHQ65472:SHQ65473 SRM65472:SRM65473 TBI65472:TBI65473 TLE65472:TLE65473 TVA65472:TVA65473 UEW65472:UEW65473 UOS65472:UOS65473 UYO65472:UYO65473 VIK65472:VIK65473 VSG65472:VSG65473 WCC65472:WCC65473 WLY65472:WLY65473 WVU65472:WVU65473 M131008:M131009 JI131008:JI131009 TE131008:TE131009 ADA131008:ADA131009 AMW131008:AMW131009 AWS131008:AWS131009 BGO131008:BGO131009 BQK131008:BQK131009 CAG131008:CAG131009 CKC131008:CKC131009 CTY131008:CTY131009 DDU131008:DDU131009 DNQ131008:DNQ131009 DXM131008:DXM131009 EHI131008:EHI131009 ERE131008:ERE131009 FBA131008:FBA131009 FKW131008:FKW131009 FUS131008:FUS131009 GEO131008:GEO131009 GOK131008:GOK131009 GYG131008:GYG131009 HIC131008:HIC131009 HRY131008:HRY131009 IBU131008:IBU131009 ILQ131008:ILQ131009 IVM131008:IVM131009 JFI131008:JFI131009 JPE131008:JPE131009 JZA131008:JZA131009 KIW131008:KIW131009 KSS131008:KSS131009 LCO131008:LCO131009 LMK131008:LMK131009 LWG131008:LWG131009 MGC131008:MGC131009 MPY131008:MPY131009 MZU131008:MZU131009 NJQ131008:NJQ131009 NTM131008:NTM131009 ODI131008:ODI131009 ONE131008:ONE131009 OXA131008:OXA131009 PGW131008:PGW131009 PQS131008:PQS131009 QAO131008:QAO131009 QKK131008:QKK131009 QUG131008:QUG131009 REC131008:REC131009 RNY131008:RNY131009 RXU131008:RXU131009 SHQ131008:SHQ131009 SRM131008:SRM131009 TBI131008:TBI131009 TLE131008:TLE131009 TVA131008:TVA131009 UEW131008:UEW131009 UOS131008:UOS131009 UYO131008:UYO131009 VIK131008:VIK131009 VSG131008:VSG131009 WCC131008:WCC131009 WLY131008:WLY131009 WVU131008:WVU131009 M196544:M196545 JI196544:JI196545 TE196544:TE196545 ADA196544:ADA196545 AMW196544:AMW196545 AWS196544:AWS196545 BGO196544:BGO196545 BQK196544:BQK196545 CAG196544:CAG196545 CKC196544:CKC196545 CTY196544:CTY196545 DDU196544:DDU196545 DNQ196544:DNQ196545 DXM196544:DXM196545 EHI196544:EHI196545 ERE196544:ERE196545 FBA196544:FBA196545 FKW196544:FKW196545 FUS196544:FUS196545 GEO196544:GEO196545 GOK196544:GOK196545 GYG196544:GYG196545 HIC196544:HIC196545 HRY196544:HRY196545 IBU196544:IBU196545 ILQ196544:ILQ196545 IVM196544:IVM196545 JFI196544:JFI196545 JPE196544:JPE196545 JZA196544:JZA196545 KIW196544:KIW196545 KSS196544:KSS196545 LCO196544:LCO196545 LMK196544:LMK196545 LWG196544:LWG196545 MGC196544:MGC196545 MPY196544:MPY196545 MZU196544:MZU196545 NJQ196544:NJQ196545 NTM196544:NTM196545 ODI196544:ODI196545 ONE196544:ONE196545 OXA196544:OXA196545 PGW196544:PGW196545 PQS196544:PQS196545 QAO196544:QAO196545 QKK196544:QKK196545 QUG196544:QUG196545 REC196544:REC196545 RNY196544:RNY196545 RXU196544:RXU196545 SHQ196544:SHQ196545 SRM196544:SRM196545 TBI196544:TBI196545 TLE196544:TLE196545 TVA196544:TVA196545 UEW196544:UEW196545 UOS196544:UOS196545 UYO196544:UYO196545 VIK196544:VIK196545 VSG196544:VSG196545 WCC196544:WCC196545 WLY196544:WLY196545 WVU196544:WVU196545 M262080:M262081 JI262080:JI262081 TE262080:TE262081 ADA262080:ADA262081 AMW262080:AMW262081 AWS262080:AWS262081 BGO262080:BGO262081 BQK262080:BQK262081 CAG262080:CAG262081 CKC262080:CKC262081 CTY262080:CTY262081 DDU262080:DDU262081 DNQ262080:DNQ262081 DXM262080:DXM262081 EHI262080:EHI262081 ERE262080:ERE262081 FBA262080:FBA262081 FKW262080:FKW262081 FUS262080:FUS262081 GEO262080:GEO262081 GOK262080:GOK262081 GYG262080:GYG262081 HIC262080:HIC262081 HRY262080:HRY262081 IBU262080:IBU262081 ILQ262080:ILQ262081 IVM262080:IVM262081 JFI262080:JFI262081 JPE262080:JPE262081 JZA262080:JZA262081 KIW262080:KIW262081 KSS262080:KSS262081 LCO262080:LCO262081 LMK262080:LMK262081 LWG262080:LWG262081 MGC262080:MGC262081 MPY262080:MPY262081 MZU262080:MZU262081 NJQ262080:NJQ262081 NTM262080:NTM262081 ODI262080:ODI262081 ONE262080:ONE262081 OXA262080:OXA262081 PGW262080:PGW262081 PQS262080:PQS262081 QAO262080:QAO262081 QKK262080:QKK262081 QUG262080:QUG262081 REC262080:REC262081 RNY262080:RNY262081 RXU262080:RXU262081 SHQ262080:SHQ262081 SRM262080:SRM262081 TBI262080:TBI262081 TLE262080:TLE262081 TVA262080:TVA262081 UEW262080:UEW262081 UOS262080:UOS262081 UYO262080:UYO262081 VIK262080:VIK262081 VSG262080:VSG262081 WCC262080:WCC262081 WLY262080:WLY262081 WVU262080:WVU262081 M327616:M327617 JI327616:JI327617 TE327616:TE327617 ADA327616:ADA327617 AMW327616:AMW327617 AWS327616:AWS327617 BGO327616:BGO327617 BQK327616:BQK327617 CAG327616:CAG327617 CKC327616:CKC327617 CTY327616:CTY327617 DDU327616:DDU327617 DNQ327616:DNQ327617 DXM327616:DXM327617 EHI327616:EHI327617 ERE327616:ERE327617 FBA327616:FBA327617 FKW327616:FKW327617 FUS327616:FUS327617 GEO327616:GEO327617 GOK327616:GOK327617 GYG327616:GYG327617 HIC327616:HIC327617 HRY327616:HRY327617 IBU327616:IBU327617 ILQ327616:ILQ327617 IVM327616:IVM327617 JFI327616:JFI327617 JPE327616:JPE327617 JZA327616:JZA327617 KIW327616:KIW327617 KSS327616:KSS327617 LCO327616:LCO327617 LMK327616:LMK327617 LWG327616:LWG327617 MGC327616:MGC327617 MPY327616:MPY327617 MZU327616:MZU327617 NJQ327616:NJQ327617 NTM327616:NTM327617 ODI327616:ODI327617 ONE327616:ONE327617 OXA327616:OXA327617 PGW327616:PGW327617 PQS327616:PQS327617 QAO327616:QAO327617 QKK327616:QKK327617 QUG327616:QUG327617 REC327616:REC327617 RNY327616:RNY327617 RXU327616:RXU327617 SHQ327616:SHQ327617 SRM327616:SRM327617 TBI327616:TBI327617 TLE327616:TLE327617 TVA327616:TVA327617 UEW327616:UEW327617 UOS327616:UOS327617 UYO327616:UYO327617 VIK327616:VIK327617 VSG327616:VSG327617 WCC327616:WCC327617 WLY327616:WLY327617 WVU327616:WVU327617 M393152:M393153 JI393152:JI393153 TE393152:TE393153 ADA393152:ADA393153 AMW393152:AMW393153 AWS393152:AWS393153 BGO393152:BGO393153 BQK393152:BQK393153 CAG393152:CAG393153 CKC393152:CKC393153 CTY393152:CTY393153 DDU393152:DDU393153 DNQ393152:DNQ393153 DXM393152:DXM393153 EHI393152:EHI393153 ERE393152:ERE393153 FBA393152:FBA393153 FKW393152:FKW393153 FUS393152:FUS393153 GEO393152:GEO393153 GOK393152:GOK393153 GYG393152:GYG393153 HIC393152:HIC393153 HRY393152:HRY393153 IBU393152:IBU393153 ILQ393152:ILQ393153 IVM393152:IVM393153 JFI393152:JFI393153 JPE393152:JPE393153 JZA393152:JZA393153 KIW393152:KIW393153 KSS393152:KSS393153 LCO393152:LCO393153 LMK393152:LMK393153 LWG393152:LWG393153 MGC393152:MGC393153 MPY393152:MPY393153 MZU393152:MZU393153 NJQ393152:NJQ393153 NTM393152:NTM393153 ODI393152:ODI393153 ONE393152:ONE393153 OXA393152:OXA393153 PGW393152:PGW393153 PQS393152:PQS393153 QAO393152:QAO393153 QKK393152:QKK393153 QUG393152:QUG393153 REC393152:REC393153 RNY393152:RNY393153 RXU393152:RXU393153 SHQ393152:SHQ393153 SRM393152:SRM393153 TBI393152:TBI393153 TLE393152:TLE393153 TVA393152:TVA393153 UEW393152:UEW393153 UOS393152:UOS393153 UYO393152:UYO393153 VIK393152:VIK393153 VSG393152:VSG393153 WCC393152:WCC393153 WLY393152:WLY393153 WVU393152:WVU393153 M458688:M458689 JI458688:JI458689 TE458688:TE458689 ADA458688:ADA458689 AMW458688:AMW458689 AWS458688:AWS458689 BGO458688:BGO458689 BQK458688:BQK458689 CAG458688:CAG458689 CKC458688:CKC458689 CTY458688:CTY458689 DDU458688:DDU458689 DNQ458688:DNQ458689 DXM458688:DXM458689 EHI458688:EHI458689 ERE458688:ERE458689 FBA458688:FBA458689 FKW458688:FKW458689 FUS458688:FUS458689 GEO458688:GEO458689 GOK458688:GOK458689 GYG458688:GYG458689 HIC458688:HIC458689 HRY458688:HRY458689 IBU458688:IBU458689 ILQ458688:ILQ458689 IVM458688:IVM458689 JFI458688:JFI458689 JPE458688:JPE458689 JZA458688:JZA458689 KIW458688:KIW458689 KSS458688:KSS458689 LCO458688:LCO458689 LMK458688:LMK458689 LWG458688:LWG458689 MGC458688:MGC458689 MPY458688:MPY458689 MZU458688:MZU458689 NJQ458688:NJQ458689 NTM458688:NTM458689 ODI458688:ODI458689 ONE458688:ONE458689 OXA458688:OXA458689 PGW458688:PGW458689 PQS458688:PQS458689 QAO458688:QAO458689 QKK458688:QKK458689 QUG458688:QUG458689 REC458688:REC458689 RNY458688:RNY458689 RXU458688:RXU458689 SHQ458688:SHQ458689 SRM458688:SRM458689 TBI458688:TBI458689 TLE458688:TLE458689 TVA458688:TVA458689 UEW458688:UEW458689 UOS458688:UOS458689 UYO458688:UYO458689 VIK458688:VIK458689 VSG458688:VSG458689 WCC458688:WCC458689 WLY458688:WLY458689 WVU458688:WVU458689 M524224:M524225 JI524224:JI524225 TE524224:TE524225 ADA524224:ADA524225 AMW524224:AMW524225 AWS524224:AWS524225 BGO524224:BGO524225 BQK524224:BQK524225 CAG524224:CAG524225 CKC524224:CKC524225 CTY524224:CTY524225 DDU524224:DDU524225 DNQ524224:DNQ524225 DXM524224:DXM524225 EHI524224:EHI524225 ERE524224:ERE524225 FBA524224:FBA524225 FKW524224:FKW524225 FUS524224:FUS524225 GEO524224:GEO524225 GOK524224:GOK524225 GYG524224:GYG524225 HIC524224:HIC524225 HRY524224:HRY524225 IBU524224:IBU524225 ILQ524224:ILQ524225 IVM524224:IVM524225 JFI524224:JFI524225 JPE524224:JPE524225 JZA524224:JZA524225 KIW524224:KIW524225 KSS524224:KSS524225 LCO524224:LCO524225 LMK524224:LMK524225 LWG524224:LWG524225 MGC524224:MGC524225 MPY524224:MPY524225 MZU524224:MZU524225 NJQ524224:NJQ524225 NTM524224:NTM524225 ODI524224:ODI524225 ONE524224:ONE524225 OXA524224:OXA524225 PGW524224:PGW524225 PQS524224:PQS524225 QAO524224:QAO524225 QKK524224:QKK524225 QUG524224:QUG524225 REC524224:REC524225 RNY524224:RNY524225 RXU524224:RXU524225 SHQ524224:SHQ524225 SRM524224:SRM524225 TBI524224:TBI524225 TLE524224:TLE524225 TVA524224:TVA524225 UEW524224:UEW524225 UOS524224:UOS524225 UYO524224:UYO524225 VIK524224:VIK524225 VSG524224:VSG524225 WCC524224:WCC524225 WLY524224:WLY524225 WVU524224:WVU524225 M589760:M589761 JI589760:JI589761 TE589760:TE589761 ADA589760:ADA589761 AMW589760:AMW589761 AWS589760:AWS589761 BGO589760:BGO589761 BQK589760:BQK589761 CAG589760:CAG589761 CKC589760:CKC589761 CTY589760:CTY589761 DDU589760:DDU589761 DNQ589760:DNQ589761 DXM589760:DXM589761 EHI589760:EHI589761 ERE589760:ERE589761 FBA589760:FBA589761 FKW589760:FKW589761 FUS589760:FUS589761 GEO589760:GEO589761 GOK589760:GOK589761 GYG589760:GYG589761 HIC589760:HIC589761 HRY589760:HRY589761 IBU589760:IBU589761 ILQ589760:ILQ589761 IVM589760:IVM589761 JFI589760:JFI589761 JPE589760:JPE589761 JZA589760:JZA589761 KIW589760:KIW589761 KSS589760:KSS589761 LCO589760:LCO589761 LMK589760:LMK589761 LWG589760:LWG589761 MGC589760:MGC589761 MPY589760:MPY589761 MZU589760:MZU589761 NJQ589760:NJQ589761 NTM589760:NTM589761 ODI589760:ODI589761 ONE589760:ONE589761 OXA589760:OXA589761 PGW589760:PGW589761 PQS589760:PQS589761 QAO589760:QAO589761 QKK589760:QKK589761 QUG589760:QUG589761 REC589760:REC589761 RNY589760:RNY589761 RXU589760:RXU589761 SHQ589760:SHQ589761 SRM589760:SRM589761 TBI589760:TBI589761 TLE589760:TLE589761 TVA589760:TVA589761 UEW589760:UEW589761 UOS589760:UOS589761 UYO589760:UYO589761 VIK589760:VIK589761 VSG589760:VSG589761 WCC589760:WCC589761 WLY589760:WLY589761 WVU589760:WVU589761 M655296:M655297 JI655296:JI655297 TE655296:TE655297 ADA655296:ADA655297 AMW655296:AMW655297 AWS655296:AWS655297 BGO655296:BGO655297 BQK655296:BQK655297 CAG655296:CAG655297 CKC655296:CKC655297 CTY655296:CTY655297 DDU655296:DDU655297 DNQ655296:DNQ655297 DXM655296:DXM655297 EHI655296:EHI655297 ERE655296:ERE655297 FBA655296:FBA655297 FKW655296:FKW655297 FUS655296:FUS655297 GEO655296:GEO655297 GOK655296:GOK655297 GYG655296:GYG655297 HIC655296:HIC655297 HRY655296:HRY655297 IBU655296:IBU655297 ILQ655296:ILQ655297 IVM655296:IVM655297 JFI655296:JFI655297 JPE655296:JPE655297 JZA655296:JZA655297 KIW655296:KIW655297 KSS655296:KSS655297 LCO655296:LCO655297 LMK655296:LMK655297 LWG655296:LWG655297 MGC655296:MGC655297 MPY655296:MPY655297 MZU655296:MZU655297 NJQ655296:NJQ655297 NTM655296:NTM655297 ODI655296:ODI655297 ONE655296:ONE655297 OXA655296:OXA655297 PGW655296:PGW655297 PQS655296:PQS655297 QAO655296:QAO655297 QKK655296:QKK655297 QUG655296:QUG655297 REC655296:REC655297 RNY655296:RNY655297 RXU655296:RXU655297 SHQ655296:SHQ655297 SRM655296:SRM655297 TBI655296:TBI655297 TLE655296:TLE655297 TVA655296:TVA655297 UEW655296:UEW655297 UOS655296:UOS655297 UYO655296:UYO655297 VIK655296:VIK655297 VSG655296:VSG655297 WCC655296:WCC655297 WLY655296:WLY655297 WVU655296:WVU655297 M720832:M720833 JI720832:JI720833 TE720832:TE720833 ADA720832:ADA720833 AMW720832:AMW720833 AWS720832:AWS720833 BGO720832:BGO720833 BQK720832:BQK720833 CAG720832:CAG720833 CKC720832:CKC720833 CTY720832:CTY720833 DDU720832:DDU720833 DNQ720832:DNQ720833 DXM720832:DXM720833 EHI720832:EHI720833 ERE720832:ERE720833 FBA720832:FBA720833 FKW720832:FKW720833 FUS720832:FUS720833 GEO720832:GEO720833 GOK720832:GOK720833 GYG720832:GYG720833 HIC720832:HIC720833 HRY720832:HRY720833 IBU720832:IBU720833 ILQ720832:ILQ720833 IVM720832:IVM720833 JFI720832:JFI720833 JPE720832:JPE720833 JZA720832:JZA720833 KIW720832:KIW720833 KSS720832:KSS720833 LCO720832:LCO720833 LMK720832:LMK720833 LWG720832:LWG720833 MGC720832:MGC720833 MPY720832:MPY720833 MZU720832:MZU720833 NJQ720832:NJQ720833 NTM720832:NTM720833 ODI720832:ODI720833 ONE720832:ONE720833 OXA720832:OXA720833 PGW720832:PGW720833 PQS720832:PQS720833 QAO720832:QAO720833 QKK720832:QKK720833 QUG720832:QUG720833 REC720832:REC720833 RNY720832:RNY720833 RXU720832:RXU720833 SHQ720832:SHQ720833 SRM720832:SRM720833 TBI720832:TBI720833 TLE720832:TLE720833 TVA720832:TVA720833 UEW720832:UEW720833 UOS720832:UOS720833 UYO720832:UYO720833 VIK720832:VIK720833 VSG720832:VSG720833 WCC720832:WCC720833 WLY720832:WLY720833 WVU720832:WVU720833 M786368:M786369 JI786368:JI786369 TE786368:TE786369 ADA786368:ADA786369 AMW786368:AMW786369 AWS786368:AWS786369 BGO786368:BGO786369 BQK786368:BQK786369 CAG786368:CAG786369 CKC786368:CKC786369 CTY786368:CTY786369 DDU786368:DDU786369 DNQ786368:DNQ786369 DXM786368:DXM786369 EHI786368:EHI786369 ERE786368:ERE786369 FBA786368:FBA786369 FKW786368:FKW786369 FUS786368:FUS786369 GEO786368:GEO786369 GOK786368:GOK786369 GYG786368:GYG786369 HIC786368:HIC786369 HRY786368:HRY786369 IBU786368:IBU786369 ILQ786368:ILQ786369 IVM786368:IVM786369 JFI786368:JFI786369 JPE786368:JPE786369 JZA786368:JZA786369 KIW786368:KIW786369 KSS786368:KSS786369 LCO786368:LCO786369 LMK786368:LMK786369 LWG786368:LWG786369 MGC786368:MGC786369 MPY786368:MPY786369 MZU786368:MZU786369 NJQ786368:NJQ786369 NTM786368:NTM786369 ODI786368:ODI786369 ONE786368:ONE786369 OXA786368:OXA786369 PGW786368:PGW786369 PQS786368:PQS786369 QAO786368:QAO786369 QKK786368:QKK786369 QUG786368:QUG786369 REC786368:REC786369 RNY786368:RNY786369 RXU786368:RXU786369 SHQ786368:SHQ786369 SRM786368:SRM786369 TBI786368:TBI786369 TLE786368:TLE786369 TVA786368:TVA786369 UEW786368:UEW786369 UOS786368:UOS786369 UYO786368:UYO786369 VIK786368:VIK786369 VSG786368:VSG786369 WCC786368:WCC786369 WLY786368:WLY786369 WVU786368:WVU786369 M851904:M851905 JI851904:JI851905 TE851904:TE851905 ADA851904:ADA851905 AMW851904:AMW851905 AWS851904:AWS851905 BGO851904:BGO851905 BQK851904:BQK851905 CAG851904:CAG851905 CKC851904:CKC851905 CTY851904:CTY851905 DDU851904:DDU851905 DNQ851904:DNQ851905 DXM851904:DXM851905 EHI851904:EHI851905 ERE851904:ERE851905 FBA851904:FBA851905 FKW851904:FKW851905 FUS851904:FUS851905 GEO851904:GEO851905 GOK851904:GOK851905 GYG851904:GYG851905 HIC851904:HIC851905 HRY851904:HRY851905 IBU851904:IBU851905 ILQ851904:ILQ851905 IVM851904:IVM851905 JFI851904:JFI851905 JPE851904:JPE851905 JZA851904:JZA851905 KIW851904:KIW851905 KSS851904:KSS851905 LCO851904:LCO851905 LMK851904:LMK851905 LWG851904:LWG851905 MGC851904:MGC851905 MPY851904:MPY851905 MZU851904:MZU851905 NJQ851904:NJQ851905 NTM851904:NTM851905 ODI851904:ODI851905 ONE851904:ONE851905 OXA851904:OXA851905 PGW851904:PGW851905 PQS851904:PQS851905 QAO851904:QAO851905 QKK851904:QKK851905 QUG851904:QUG851905 REC851904:REC851905 RNY851904:RNY851905 RXU851904:RXU851905 SHQ851904:SHQ851905 SRM851904:SRM851905 TBI851904:TBI851905 TLE851904:TLE851905 TVA851904:TVA851905 UEW851904:UEW851905 UOS851904:UOS851905 UYO851904:UYO851905 VIK851904:VIK851905 VSG851904:VSG851905 WCC851904:WCC851905 WLY851904:WLY851905 WVU851904:WVU851905 M917440:M917441 JI917440:JI917441 TE917440:TE917441 ADA917440:ADA917441 AMW917440:AMW917441 AWS917440:AWS917441 BGO917440:BGO917441 BQK917440:BQK917441 CAG917440:CAG917441 CKC917440:CKC917441 CTY917440:CTY917441 DDU917440:DDU917441 DNQ917440:DNQ917441 DXM917440:DXM917441 EHI917440:EHI917441 ERE917440:ERE917441 FBA917440:FBA917441 FKW917440:FKW917441 FUS917440:FUS917441 GEO917440:GEO917441 GOK917440:GOK917441 GYG917440:GYG917441 HIC917440:HIC917441 HRY917440:HRY917441 IBU917440:IBU917441 ILQ917440:ILQ917441 IVM917440:IVM917441 JFI917440:JFI917441 JPE917440:JPE917441 JZA917440:JZA917441 KIW917440:KIW917441 KSS917440:KSS917441 LCO917440:LCO917441 LMK917440:LMK917441 LWG917440:LWG917441 MGC917440:MGC917441 MPY917440:MPY917441 MZU917440:MZU917441 NJQ917440:NJQ917441 NTM917440:NTM917441 ODI917440:ODI917441 ONE917440:ONE917441 OXA917440:OXA917441 PGW917440:PGW917441 PQS917440:PQS917441 QAO917440:QAO917441 QKK917440:QKK917441 QUG917440:QUG917441 REC917440:REC917441 RNY917440:RNY917441 RXU917440:RXU917441 SHQ917440:SHQ917441 SRM917440:SRM917441 TBI917440:TBI917441 TLE917440:TLE917441 TVA917440:TVA917441 UEW917440:UEW917441 UOS917440:UOS917441 UYO917440:UYO917441 VIK917440:VIK917441 VSG917440:VSG917441 WCC917440:WCC917441 WLY917440:WLY917441 WVU917440:WVU917441 M982976:M982977 JI982976:JI982977 TE982976:TE982977 ADA982976:ADA982977 AMW982976:AMW982977 AWS982976:AWS982977 BGO982976:BGO982977 BQK982976:BQK982977 CAG982976:CAG982977 CKC982976:CKC982977 CTY982976:CTY982977 DDU982976:DDU982977 DNQ982976:DNQ982977 DXM982976:DXM982977 EHI982976:EHI982977 ERE982976:ERE982977 FBA982976:FBA982977 FKW982976:FKW982977 FUS982976:FUS982977 GEO982976:GEO982977 GOK982976:GOK982977 GYG982976:GYG982977 HIC982976:HIC982977 HRY982976:HRY982977 IBU982976:IBU982977 ILQ982976:ILQ982977 IVM982976:IVM982977 JFI982976:JFI982977 JPE982976:JPE982977 JZA982976:JZA982977 KIW982976:KIW982977 KSS982976:KSS982977 LCO982976:LCO982977 LMK982976:LMK982977 LWG982976:LWG982977 MGC982976:MGC982977 MPY982976:MPY982977 MZU982976:MZU982977 NJQ982976:NJQ982977 NTM982976:NTM982977 ODI982976:ODI982977 ONE982976:ONE982977 OXA982976:OXA982977 PGW982976:PGW982977 PQS982976:PQS982977 QAO982976:QAO982977 QKK982976:QKK982977 QUG982976:QUG982977 REC982976:REC982977 RNY982976:RNY982977 RXU982976:RXU982977 SHQ982976:SHQ982977 SRM982976:SRM982977 TBI982976:TBI982977 TLE982976:TLE982977 TVA982976:TVA982977 UEW982976:UEW982977 UOS982976:UOS982977 UYO982976:UYO982977 VIK982976:VIK982977 VSG982976:VSG982977 WCC982976:WCC982977 WLY982976:WLY982977 WVU982976:WVU982977 S65577:T65583 JO65577:JP65583 TK65577:TL65583 ADG65577:ADH65583 ANC65577:AND65583 AWY65577:AWZ65583 BGU65577:BGV65583 BQQ65577:BQR65583 CAM65577:CAN65583 CKI65577:CKJ65583 CUE65577:CUF65583 DEA65577:DEB65583 DNW65577:DNX65583 DXS65577:DXT65583 EHO65577:EHP65583 ERK65577:ERL65583 FBG65577:FBH65583 FLC65577:FLD65583 FUY65577:FUZ65583 GEU65577:GEV65583 GOQ65577:GOR65583 GYM65577:GYN65583 HII65577:HIJ65583 HSE65577:HSF65583 ICA65577:ICB65583 ILW65577:ILX65583 IVS65577:IVT65583 JFO65577:JFP65583 JPK65577:JPL65583 JZG65577:JZH65583 KJC65577:KJD65583 KSY65577:KSZ65583 LCU65577:LCV65583 LMQ65577:LMR65583 LWM65577:LWN65583 MGI65577:MGJ65583 MQE65577:MQF65583 NAA65577:NAB65583 NJW65577:NJX65583 NTS65577:NTT65583 ODO65577:ODP65583 ONK65577:ONL65583 OXG65577:OXH65583 PHC65577:PHD65583 PQY65577:PQZ65583 QAU65577:QAV65583 QKQ65577:QKR65583 QUM65577:QUN65583 REI65577:REJ65583 ROE65577:ROF65583 RYA65577:RYB65583 SHW65577:SHX65583 SRS65577:SRT65583 TBO65577:TBP65583 TLK65577:TLL65583 TVG65577:TVH65583 UFC65577:UFD65583 UOY65577:UOZ65583 UYU65577:UYV65583 VIQ65577:VIR65583 VSM65577:VSN65583 WCI65577:WCJ65583 WME65577:WMF65583 WWA65577:WWB65583 S131113:T131119 JO131113:JP131119 TK131113:TL131119 ADG131113:ADH131119 ANC131113:AND131119 AWY131113:AWZ131119 BGU131113:BGV131119 BQQ131113:BQR131119 CAM131113:CAN131119 CKI131113:CKJ131119 CUE131113:CUF131119 DEA131113:DEB131119 DNW131113:DNX131119 DXS131113:DXT131119 EHO131113:EHP131119 ERK131113:ERL131119 FBG131113:FBH131119 FLC131113:FLD131119 FUY131113:FUZ131119 GEU131113:GEV131119 GOQ131113:GOR131119 GYM131113:GYN131119 HII131113:HIJ131119 HSE131113:HSF131119 ICA131113:ICB131119 ILW131113:ILX131119 IVS131113:IVT131119 JFO131113:JFP131119 JPK131113:JPL131119 JZG131113:JZH131119 KJC131113:KJD131119 KSY131113:KSZ131119 LCU131113:LCV131119 LMQ131113:LMR131119 LWM131113:LWN131119 MGI131113:MGJ131119 MQE131113:MQF131119 NAA131113:NAB131119 NJW131113:NJX131119 NTS131113:NTT131119 ODO131113:ODP131119 ONK131113:ONL131119 OXG131113:OXH131119 PHC131113:PHD131119 PQY131113:PQZ131119 QAU131113:QAV131119 QKQ131113:QKR131119 QUM131113:QUN131119 REI131113:REJ131119 ROE131113:ROF131119 RYA131113:RYB131119 SHW131113:SHX131119 SRS131113:SRT131119 TBO131113:TBP131119 TLK131113:TLL131119 TVG131113:TVH131119 UFC131113:UFD131119 UOY131113:UOZ131119 UYU131113:UYV131119 VIQ131113:VIR131119 VSM131113:VSN131119 WCI131113:WCJ131119 WME131113:WMF131119 WWA131113:WWB131119 S196649:T196655 JO196649:JP196655 TK196649:TL196655 ADG196649:ADH196655 ANC196649:AND196655 AWY196649:AWZ196655 BGU196649:BGV196655 BQQ196649:BQR196655 CAM196649:CAN196655 CKI196649:CKJ196655 CUE196649:CUF196655 DEA196649:DEB196655 DNW196649:DNX196655 DXS196649:DXT196655 EHO196649:EHP196655 ERK196649:ERL196655 FBG196649:FBH196655 FLC196649:FLD196655 FUY196649:FUZ196655 GEU196649:GEV196655 GOQ196649:GOR196655 GYM196649:GYN196655 HII196649:HIJ196655 HSE196649:HSF196655 ICA196649:ICB196655 ILW196649:ILX196655 IVS196649:IVT196655 JFO196649:JFP196655 JPK196649:JPL196655 JZG196649:JZH196655 KJC196649:KJD196655 KSY196649:KSZ196655 LCU196649:LCV196655 LMQ196649:LMR196655 LWM196649:LWN196655 MGI196649:MGJ196655 MQE196649:MQF196655 NAA196649:NAB196655 NJW196649:NJX196655 NTS196649:NTT196655 ODO196649:ODP196655 ONK196649:ONL196655 OXG196649:OXH196655 PHC196649:PHD196655 PQY196649:PQZ196655 QAU196649:QAV196655 QKQ196649:QKR196655 QUM196649:QUN196655 REI196649:REJ196655 ROE196649:ROF196655 RYA196649:RYB196655 SHW196649:SHX196655 SRS196649:SRT196655 TBO196649:TBP196655 TLK196649:TLL196655 TVG196649:TVH196655 UFC196649:UFD196655 UOY196649:UOZ196655 UYU196649:UYV196655 VIQ196649:VIR196655 VSM196649:VSN196655 WCI196649:WCJ196655 WME196649:WMF196655 WWA196649:WWB196655 S262185:T262191 JO262185:JP262191 TK262185:TL262191 ADG262185:ADH262191 ANC262185:AND262191 AWY262185:AWZ262191 BGU262185:BGV262191 BQQ262185:BQR262191 CAM262185:CAN262191 CKI262185:CKJ262191 CUE262185:CUF262191 DEA262185:DEB262191 DNW262185:DNX262191 DXS262185:DXT262191 EHO262185:EHP262191 ERK262185:ERL262191 FBG262185:FBH262191 FLC262185:FLD262191 FUY262185:FUZ262191 GEU262185:GEV262191 GOQ262185:GOR262191 GYM262185:GYN262191 HII262185:HIJ262191 HSE262185:HSF262191 ICA262185:ICB262191 ILW262185:ILX262191 IVS262185:IVT262191 JFO262185:JFP262191 JPK262185:JPL262191 JZG262185:JZH262191 KJC262185:KJD262191 KSY262185:KSZ262191 LCU262185:LCV262191 LMQ262185:LMR262191 LWM262185:LWN262191 MGI262185:MGJ262191 MQE262185:MQF262191 NAA262185:NAB262191 NJW262185:NJX262191 NTS262185:NTT262191 ODO262185:ODP262191 ONK262185:ONL262191 OXG262185:OXH262191 PHC262185:PHD262191 PQY262185:PQZ262191 QAU262185:QAV262191 QKQ262185:QKR262191 QUM262185:QUN262191 REI262185:REJ262191 ROE262185:ROF262191 RYA262185:RYB262191 SHW262185:SHX262191 SRS262185:SRT262191 TBO262185:TBP262191 TLK262185:TLL262191 TVG262185:TVH262191 UFC262185:UFD262191 UOY262185:UOZ262191 UYU262185:UYV262191 VIQ262185:VIR262191 VSM262185:VSN262191 WCI262185:WCJ262191 WME262185:WMF262191 WWA262185:WWB262191 S327721:T327727 JO327721:JP327727 TK327721:TL327727 ADG327721:ADH327727 ANC327721:AND327727 AWY327721:AWZ327727 BGU327721:BGV327727 BQQ327721:BQR327727 CAM327721:CAN327727 CKI327721:CKJ327727 CUE327721:CUF327727 DEA327721:DEB327727 DNW327721:DNX327727 DXS327721:DXT327727 EHO327721:EHP327727 ERK327721:ERL327727 FBG327721:FBH327727 FLC327721:FLD327727 FUY327721:FUZ327727 GEU327721:GEV327727 GOQ327721:GOR327727 GYM327721:GYN327727 HII327721:HIJ327727 HSE327721:HSF327727 ICA327721:ICB327727 ILW327721:ILX327727 IVS327721:IVT327727 JFO327721:JFP327727 JPK327721:JPL327727 JZG327721:JZH327727 KJC327721:KJD327727 KSY327721:KSZ327727 LCU327721:LCV327727 LMQ327721:LMR327727 LWM327721:LWN327727 MGI327721:MGJ327727 MQE327721:MQF327727 NAA327721:NAB327727 NJW327721:NJX327727 NTS327721:NTT327727 ODO327721:ODP327727 ONK327721:ONL327727 OXG327721:OXH327727 PHC327721:PHD327727 PQY327721:PQZ327727 QAU327721:QAV327727 QKQ327721:QKR327727 QUM327721:QUN327727 REI327721:REJ327727 ROE327721:ROF327727 RYA327721:RYB327727 SHW327721:SHX327727 SRS327721:SRT327727 TBO327721:TBP327727 TLK327721:TLL327727 TVG327721:TVH327727 UFC327721:UFD327727 UOY327721:UOZ327727 UYU327721:UYV327727 VIQ327721:VIR327727 VSM327721:VSN327727 WCI327721:WCJ327727 WME327721:WMF327727 WWA327721:WWB327727 S393257:T393263 JO393257:JP393263 TK393257:TL393263 ADG393257:ADH393263 ANC393257:AND393263 AWY393257:AWZ393263 BGU393257:BGV393263 BQQ393257:BQR393263 CAM393257:CAN393263 CKI393257:CKJ393263 CUE393257:CUF393263 DEA393257:DEB393263 DNW393257:DNX393263 DXS393257:DXT393263 EHO393257:EHP393263 ERK393257:ERL393263 FBG393257:FBH393263 FLC393257:FLD393263 FUY393257:FUZ393263 GEU393257:GEV393263 GOQ393257:GOR393263 GYM393257:GYN393263 HII393257:HIJ393263 HSE393257:HSF393263 ICA393257:ICB393263 ILW393257:ILX393263 IVS393257:IVT393263 JFO393257:JFP393263 JPK393257:JPL393263 JZG393257:JZH393263 KJC393257:KJD393263 KSY393257:KSZ393263 LCU393257:LCV393263 LMQ393257:LMR393263 LWM393257:LWN393263 MGI393257:MGJ393263 MQE393257:MQF393263 NAA393257:NAB393263 NJW393257:NJX393263 NTS393257:NTT393263 ODO393257:ODP393263 ONK393257:ONL393263 OXG393257:OXH393263 PHC393257:PHD393263 PQY393257:PQZ393263 QAU393257:QAV393263 QKQ393257:QKR393263 QUM393257:QUN393263 REI393257:REJ393263 ROE393257:ROF393263 RYA393257:RYB393263 SHW393257:SHX393263 SRS393257:SRT393263 TBO393257:TBP393263 TLK393257:TLL393263 TVG393257:TVH393263 UFC393257:UFD393263 UOY393257:UOZ393263 UYU393257:UYV393263 VIQ393257:VIR393263 VSM393257:VSN393263 WCI393257:WCJ393263 WME393257:WMF393263 WWA393257:WWB393263 S458793:T458799 JO458793:JP458799 TK458793:TL458799 ADG458793:ADH458799 ANC458793:AND458799 AWY458793:AWZ458799 BGU458793:BGV458799 BQQ458793:BQR458799 CAM458793:CAN458799 CKI458793:CKJ458799 CUE458793:CUF458799 DEA458793:DEB458799 DNW458793:DNX458799 DXS458793:DXT458799 EHO458793:EHP458799 ERK458793:ERL458799 FBG458793:FBH458799 FLC458793:FLD458799 FUY458793:FUZ458799 GEU458793:GEV458799 GOQ458793:GOR458799 GYM458793:GYN458799 HII458793:HIJ458799 HSE458793:HSF458799 ICA458793:ICB458799 ILW458793:ILX458799 IVS458793:IVT458799 JFO458793:JFP458799 JPK458793:JPL458799 JZG458793:JZH458799 KJC458793:KJD458799 KSY458793:KSZ458799 LCU458793:LCV458799 LMQ458793:LMR458799 LWM458793:LWN458799 MGI458793:MGJ458799 MQE458793:MQF458799 NAA458793:NAB458799 NJW458793:NJX458799 NTS458793:NTT458799 ODO458793:ODP458799 ONK458793:ONL458799 OXG458793:OXH458799 PHC458793:PHD458799 PQY458793:PQZ458799 QAU458793:QAV458799 QKQ458793:QKR458799 QUM458793:QUN458799 REI458793:REJ458799 ROE458793:ROF458799 RYA458793:RYB458799 SHW458793:SHX458799 SRS458793:SRT458799 TBO458793:TBP458799 TLK458793:TLL458799 TVG458793:TVH458799 UFC458793:UFD458799 UOY458793:UOZ458799 UYU458793:UYV458799 VIQ458793:VIR458799 VSM458793:VSN458799 WCI458793:WCJ458799 WME458793:WMF458799 WWA458793:WWB458799 S524329:T524335 JO524329:JP524335 TK524329:TL524335 ADG524329:ADH524335 ANC524329:AND524335 AWY524329:AWZ524335 BGU524329:BGV524335 BQQ524329:BQR524335 CAM524329:CAN524335 CKI524329:CKJ524335 CUE524329:CUF524335 DEA524329:DEB524335 DNW524329:DNX524335 DXS524329:DXT524335 EHO524329:EHP524335 ERK524329:ERL524335 FBG524329:FBH524335 FLC524329:FLD524335 FUY524329:FUZ524335 GEU524329:GEV524335 GOQ524329:GOR524335 GYM524329:GYN524335 HII524329:HIJ524335 HSE524329:HSF524335 ICA524329:ICB524335 ILW524329:ILX524335 IVS524329:IVT524335 JFO524329:JFP524335 JPK524329:JPL524335 JZG524329:JZH524335 KJC524329:KJD524335 KSY524329:KSZ524335 LCU524329:LCV524335 LMQ524329:LMR524335 LWM524329:LWN524335 MGI524329:MGJ524335 MQE524329:MQF524335 NAA524329:NAB524335 NJW524329:NJX524335 NTS524329:NTT524335 ODO524329:ODP524335 ONK524329:ONL524335 OXG524329:OXH524335 PHC524329:PHD524335 PQY524329:PQZ524335 QAU524329:QAV524335 QKQ524329:QKR524335 QUM524329:QUN524335 REI524329:REJ524335 ROE524329:ROF524335 RYA524329:RYB524335 SHW524329:SHX524335 SRS524329:SRT524335 TBO524329:TBP524335 TLK524329:TLL524335 TVG524329:TVH524335 UFC524329:UFD524335 UOY524329:UOZ524335 UYU524329:UYV524335 VIQ524329:VIR524335 VSM524329:VSN524335 WCI524329:WCJ524335 WME524329:WMF524335 WWA524329:WWB524335 S589865:T589871 JO589865:JP589871 TK589865:TL589871 ADG589865:ADH589871 ANC589865:AND589871 AWY589865:AWZ589871 BGU589865:BGV589871 BQQ589865:BQR589871 CAM589865:CAN589871 CKI589865:CKJ589871 CUE589865:CUF589871 DEA589865:DEB589871 DNW589865:DNX589871 DXS589865:DXT589871 EHO589865:EHP589871 ERK589865:ERL589871 FBG589865:FBH589871 FLC589865:FLD589871 FUY589865:FUZ589871 GEU589865:GEV589871 GOQ589865:GOR589871 GYM589865:GYN589871 HII589865:HIJ589871 HSE589865:HSF589871 ICA589865:ICB589871 ILW589865:ILX589871 IVS589865:IVT589871 JFO589865:JFP589871 JPK589865:JPL589871 JZG589865:JZH589871 KJC589865:KJD589871 KSY589865:KSZ589871 LCU589865:LCV589871 LMQ589865:LMR589871 LWM589865:LWN589871 MGI589865:MGJ589871 MQE589865:MQF589871 NAA589865:NAB589871 NJW589865:NJX589871 NTS589865:NTT589871 ODO589865:ODP589871 ONK589865:ONL589871 OXG589865:OXH589871 PHC589865:PHD589871 PQY589865:PQZ589871 QAU589865:QAV589871 QKQ589865:QKR589871 QUM589865:QUN589871 REI589865:REJ589871 ROE589865:ROF589871 RYA589865:RYB589871 SHW589865:SHX589871 SRS589865:SRT589871 TBO589865:TBP589871 TLK589865:TLL589871 TVG589865:TVH589871 UFC589865:UFD589871 UOY589865:UOZ589871 UYU589865:UYV589871 VIQ589865:VIR589871 VSM589865:VSN589871 WCI589865:WCJ589871 WME589865:WMF589871 WWA589865:WWB589871 S655401:T655407 JO655401:JP655407 TK655401:TL655407 ADG655401:ADH655407 ANC655401:AND655407 AWY655401:AWZ655407 BGU655401:BGV655407 BQQ655401:BQR655407 CAM655401:CAN655407 CKI655401:CKJ655407 CUE655401:CUF655407 DEA655401:DEB655407 DNW655401:DNX655407 DXS655401:DXT655407 EHO655401:EHP655407 ERK655401:ERL655407 FBG655401:FBH655407 FLC655401:FLD655407 FUY655401:FUZ655407 GEU655401:GEV655407 GOQ655401:GOR655407 GYM655401:GYN655407 HII655401:HIJ655407 HSE655401:HSF655407 ICA655401:ICB655407 ILW655401:ILX655407 IVS655401:IVT655407 JFO655401:JFP655407 JPK655401:JPL655407 JZG655401:JZH655407 KJC655401:KJD655407 KSY655401:KSZ655407 LCU655401:LCV655407 LMQ655401:LMR655407 LWM655401:LWN655407 MGI655401:MGJ655407 MQE655401:MQF655407 NAA655401:NAB655407 NJW655401:NJX655407 NTS655401:NTT655407 ODO655401:ODP655407 ONK655401:ONL655407 OXG655401:OXH655407 PHC655401:PHD655407 PQY655401:PQZ655407 QAU655401:QAV655407 QKQ655401:QKR655407 QUM655401:QUN655407 REI655401:REJ655407 ROE655401:ROF655407 RYA655401:RYB655407 SHW655401:SHX655407 SRS655401:SRT655407 TBO655401:TBP655407 TLK655401:TLL655407 TVG655401:TVH655407 UFC655401:UFD655407 UOY655401:UOZ655407 UYU655401:UYV655407 VIQ655401:VIR655407 VSM655401:VSN655407 WCI655401:WCJ655407 WME655401:WMF655407 WWA655401:WWB655407 S720937:T720943 JO720937:JP720943 TK720937:TL720943 ADG720937:ADH720943 ANC720937:AND720943 AWY720937:AWZ720943 BGU720937:BGV720943 BQQ720937:BQR720943 CAM720937:CAN720943 CKI720937:CKJ720943 CUE720937:CUF720943 DEA720937:DEB720943 DNW720937:DNX720943 DXS720937:DXT720943 EHO720937:EHP720943 ERK720937:ERL720943 FBG720937:FBH720943 FLC720937:FLD720943 FUY720937:FUZ720943 GEU720937:GEV720943 GOQ720937:GOR720943 GYM720937:GYN720943 HII720937:HIJ720943 HSE720937:HSF720943 ICA720937:ICB720943 ILW720937:ILX720943 IVS720937:IVT720943 JFO720937:JFP720943 JPK720937:JPL720943 JZG720937:JZH720943 KJC720937:KJD720943 KSY720937:KSZ720943 LCU720937:LCV720943 LMQ720937:LMR720943 LWM720937:LWN720943 MGI720937:MGJ720943 MQE720937:MQF720943 NAA720937:NAB720943 NJW720937:NJX720943 NTS720937:NTT720943 ODO720937:ODP720943 ONK720937:ONL720943 OXG720937:OXH720943 PHC720937:PHD720943 PQY720937:PQZ720943 QAU720937:QAV720943 QKQ720937:QKR720943 QUM720937:QUN720943 REI720937:REJ720943 ROE720937:ROF720943 RYA720937:RYB720943 SHW720937:SHX720943 SRS720937:SRT720943 TBO720937:TBP720943 TLK720937:TLL720943 TVG720937:TVH720943 UFC720937:UFD720943 UOY720937:UOZ720943 UYU720937:UYV720943 VIQ720937:VIR720943 VSM720937:VSN720943 WCI720937:WCJ720943 WME720937:WMF720943 WWA720937:WWB720943 S786473:T786479 JO786473:JP786479 TK786473:TL786479 ADG786473:ADH786479 ANC786473:AND786479 AWY786473:AWZ786479 BGU786473:BGV786479 BQQ786473:BQR786479 CAM786473:CAN786479 CKI786473:CKJ786479 CUE786473:CUF786479 DEA786473:DEB786479 DNW786473:DNX786479 DXS786473:DXT786479 EHO786473:EHP786479 ERK786473:ERL786479 FBG786473:FBH786479 FLC786473:FLD786479 FUY786473:FUZ786479 GEU786473:GEV786479 GOQ786473:GOR786479 GYM786473:GYN786479 HII786473:HIJ786479 HSE786473:HSF786479 ICA786473:ICB786479 ILW786473:ILX786479 IVS786473:IVT786479 JFO786473:JFP786479 JPK786473:JPL786479 JZG786473:JZH786479 KJC786473:KJD786479 KSY786473:KSZ786479 LCU786473:LCV786479 LMQ786473:LMR786479 LWM786473:LWN786479 MGI786473:MGJ786479 MQE786473:MQF786479 NAA786473:NAB786479 NJW786473:NJX786479 NTS786473:NTT786479 ODO786473:ODP786479 ONK786473:ONL786479 OXG786473:OXH786479 PHC786473:PHD786479 PQY786473:PQZ786479 QAU786473:QAV786479 QKQ786473:QKR786479 QUM786473:QUN786479 REI786473:REJ786479 ROE786473:ROF786479 RYA786473:RYB786479 SHW786473:SHX786479 SRS786473:SRT786479 TBO786473:TBP786479 TLK786473:TLL786479 TVG786473:TVH786479 UFC786473:UFD786479 UOY786473:UOZ786479 UYU786473:UYV786479 VIQ786473:VIR786479 VSM786473:VSN786479 WCI786473:WCJ786479 WME786473:WMF786479 WWA786473:WWB786479 S852009:T852015 JO852009:JP852015 TK852009:TL852015 ADG852009:ADH852015 ANC852009:AND852015 AWY852009:AWZ852015 BGU852009:BGV852015 BQQ852009:BQR852015 CAM852009:CAN852015 CKI852009:CKJ852015 CUE852009:CUF852015 DEA852009:DEB852015 DNW852009:DNX852015 DXS852009:DXT852015 EHO852009:EHP852015 ERK852009:ERL852015 FBG852009:FBH852015 FLC852009:FLD852015 FUY852009:FUZ852015 GEU852009:GEV852015 GOQ852009:GOR852015 GYM852009:GYN852015 HII852009:HIJ852015 HSE852009:HSF852015 ICA852009:ICB852015 ILW852009:ILX852015 IVS852009:IVT852015 JFO852009:JFP852015 JPK852009:JPL852015 JZG852009:JZH852015 KJC852009:KJD852015 KSY852009:KSZ852015 LCU852009:LCV852015 LMQ852009:LMR852015 LWM852009:LWN852015 MGI852009:MGJ852015 MQE852009:MQF852015 NAA852009:NAB852015 NJW852009:NJX852015 NTS852009:NTT852015 ODO852009:ODP852015 ONK852009:ONL852015 OXG852009:OXH852015 PHC852009:PHD852015 PQY852009:PQZ852015 QAU852009:QAV852015 QKQ852009:QKR852015 QUM852009:QUN852015 REI852009:REJ852015 ROE852009:ROF852015 RYA852009:RYB852015 SHW852009:SHX852015 SRS852009:SRT852015 TBO852009:TBP852015 TLK852009:TLL852015 TVG852009:TVH852015 UFC852009:UFD852015 UOY852009:UOZ852015 UYU852009:UYV852015 VIQ852009:VIR852015 VSM852009:VSN852015 WCI852009:WCJ852015 WME852009:WMF852015 WWA852009:WWB852015 S917545:T917551 JO917545:JP917551 TK917545:TL917551 ADG917545:ADH917551 ANC917545:AND917551 AWY917545:AWZ917551 BGU917545:BGV917551 BQQ917545:BQR917551 CAM917545:CAN917551 CKI917545:CKJ917551 CUE917545:CUF917551 DEA917545:DEB917551 DNW917545:DNX917551 DXS917545:DXT917551 EHO917545:EHP917551 ERK917545:ERL917551 FBG917545:FBH917551 FLC917545:FLD917551 FUY917545:FUZ917551 GEU917545:GEV917551 GOQ917545:GOR917551 GYM917545:GYN917551 HII917545:HIJ917551 HSE917545:HSF917551 ICA917545:ICB917551 ILW917545:ILX917551 IVS917545:IVT917551 JFO917545:JFP917551 JPK917545:JPL917551 JZG917545:JZH917551 KJC917545:KJD917551 KSY917545:KSZ917551 LCU917545:LCV917551 LMQ917545:LMR917551 LWM917545:LWN917551 MGI917545:MGJ917551 MQE917545:MQF917551 NAA917545:NAB917551 NJW917545:NJX917551 NTS917545:NTT917551 ODO917545:ODP917551 ONK917545:ONL917551 OXG917545:OXH917551 PHC917545:PHD917551 PQY917545:PQZ917551 QAU917545:QAV917551 QKQ917545:QKR917551 QUM917545:QUN917551 REI917545:REJ917551 ROE917545:ROF917551 RYA917545:RYB917551 SHW917545:SHX917551 SRS917545:SRT917551 TBO917545:TBP917551 TLK917545:TLL917551 TVG917545:TVH917551 UFC917545:UFD917551 UOY917545:UOZ917551 UYU917545:UYV917551 VIQ917545:VIR917551 VSM917545:VSN917551 WCI917545:WCJ917551 WME917545:WMF917551 WWA917545:WWB917551 S983081:T983087 JO983081:JP983087 TK983081:TL983087 ADG983081:ADH983087 ANC983081:AND983087 AWY983081:AWZ983087 BGU983081:BGV983087 BQQ983081:BQR983087 CAM983081:CAN983087 CKI983081:CKJ983087 CUE983081:CUF983087 DEA983081:DEB983087 DNW983081:DNX983087 DXS983081:DXT983087 EHO983081:EHP983087 ERK983081:ERL983087 FBG983081:FBH983087 FLC983081:FLD983087 FUY983081:FUZ983087 GEU983081:GEV983087 GOQ983081:GOR983087 GYM983081:GYN983087 HII983081:HIJ983087 HSE983081:HSF983087 ICA983081:ICB983087 ILW983081:ILX983087 IVS983081:IVT983087 JFO983081:JFP983087 JPK983081:JPL983087 JZG983081:JZH983087 KJC983081:KJD983087 KSY983081:KSZ983087 LCU983081:LCV983087 LMQ983081:LMR983087 LWM983081:LWN983087 MGI983081:MGJ983087 MQE983081:MQF983087 NAA983081:NAB983087 NJW983081:NJX983087 NTS983081:NTT983087 ODO983081:ODP983087 ONK983081:ONL983087 OXG983081:OXH983087 PHC983081:PHD983087 PQY983081:PQZ983087 QAU983081:QAV983087 QKQ983081:QKR983087 QUM983081:QUN983087 REI983081:REJ983087 ROE983081:ROF983087 RYA983081:RYB983087 SHW983081:SHX983087 SRS983081:SRT983087 TBO983081:TBP983087 TLK983081:TLL983087 TVG983081:TVH983087 UFC983081:UFD983087 UOY983081:UOZ983087 UYU983081:UYV983087 VIQ983081:VIR983087 VSM983081:VSN983087 WCI983081:WCJ983087 WME983081:WMF983087 WWA983081:WWB983087 K65607:K65609 JG65607:JG65609 TC65607:TC65609 ACY65607:ACY65609 AMU65607:AMU65609 AWQ65607:AWQ65609 BGM65607:BGM65609 BQI65607:BQI65609 CAE65607:CAE65609 CKA65607:CKA65609 CTW65607:CTW65609 DDS65607:DDS65609 DNO65607:DNO65609 DXK65607:DXK65609 EHG65607:EHG65609 ERC65607:ERC65609 FAY65607:FAY65609 FKU65607:FKU65609 FUQ65607:FUQ65609 GEM65607:GEM65609 GOI65607:GOI65609 GYE65607:GYE65609 HIA65607:HIA65609 HRW65607:HRW65609 IBS65607:IBS65609 ILO65607:ILO65609 IVK65607:IVK65609 JFG65607:JFG65609 JPC65607:JPC65609 JYY65607:JYY65609 KIU65607:KIU65609 KSQ65607:KSQ65609 LCM65607:LCM65609 LMI65607:LMI65609 LWE65607:LWE65609 MGA65607:MGA65609 MPW65607:MPW65609 MZS65607:MZS65609 NJO65607:NJO65609 NTK65607:NTK65609 ODG65607:ODG65609 ONC65607:ONC65609 OWY65607:OWY65609 PGU65607:PGU65609 PQQ65607:PQQ65609 QAM65607:QAM65609 QKI65607:QKI65609 QUE65607:QUE65609 REA65607:REA65609 RNW65607:RNW65609 RXS65607:RXS65609 SHO65607:SHO65609 SRK65607:SRK65609 TBG65607:TBG65609 TLC65607:TLC65609 TUY65607:TUY65609 UEU65607:UEU65609 UOQ65607:UOQ65609 UYM65607:UYM65609 VII65607:VII65609 VSE65607:VSE65609 WCA65607:WCA65609 WLW65607:WLW65609 WVS65607:WVS65609 K131143:K131145 JG131143:JG131145 TC131143:TC131145 ACY131143:ACY131145 AMU131143:AMU131145 AWQ131143:AWQ131145 BGM131143:BGM131145 BQI131143:BQI131145 CAE131143:CAE131145 CKA131143:CKA131145 CTW131143:CTW131145 DDS131143:DDS131145 DNO131143:DNO131145 DXK131143:DXK131145 EHG131143:EHG131145 ERC131143:ERC131145 FAY131143:FAY131145 FKU131143:FKU131145 FUQ131143:FUQ131145 GEM131143:GEM131145 GOI131143:GOI131145 GYE131143:GYE131145 HIA131143:HIA131145 HRW131143:HRW131145 IBS131143:IBS131145 ILO131143:ILO131145 IVK131143:IVK131145 JFG131143:JFG131145 JPC131143:JPC131145 JYY131143:JYY131145 KIU131143:KIU131145 KSQ131143:KSQ131145 LCM131143:LCM131145 LMI131143:LMI131145 LWE131143:LWE131145 MGA131143:MGA131145 MPW131143:MPW131145 MZS131143:MZS131145 NJO131143:NJO131145 NTK131143:NTK131145 ODG131143:ODG131145 ONC131143:ONC131145 OWY131143:OWY131145 PGU131143:PGU131145 PQQ131143:PQQ131145 QAM131143:QAM131145 QKI131143:QKI131145 QUE131143:QUE131145 REA131143:REA131145 RNW131143:RNW131145 RXS131143:RXS131145 SHO131143:SHO131145 SRK131143:SRK131145 TBG131143:TBG131145 TLC131143:TLC131145 TUY131143:TUY131145 UEU131143:UEU131145 UOQ131143:UOQ131145 UYM131143:UYM131145 VII131143:VII131145 VSE131143:VSE131145 WCA131143:WCA131145 WLW131143:WLW131145 WVS131143:WVS131145 K196679:K196681 JG196679:JG196681 TC196679:TC196681 ACY196679:ACY196681 AMU196679:AMU196681 AWQ196679:AWQ196681 BGM196679:BGM196681 BQI196679:BQI196681 CAE196679:CAE196681 CKA196679:CKA196681 CTW196679:CTW196681 DDS196679:DDS196681 DNO196679:DNO196681 DXK196679:DXK196681 EHG196679:EHG196681 ERC196679:ERC196681 FAY196679:FAY196681 FKU196679:FKU196681 FUQ196679:FUQ196681 GEM196679:GEM196681 GOI196679:GOI196681 GYE196679:GYE196681 HIA196679:HIA196681 HRW196679:HRW196681 IBS196679:IBS196681 ILO196679:ILO196681 IVK196679:IVK196681 JFG196679:JFG196681 JPC196679:JPC196681 JYY196679:JYY196681 KIU196679:KIU196681 KSQ196679:KSQ196681 LCM196679:LCM196681 LMI196679:LMI196681 LWE196679:LWE196681 MGA196679:MGA196681 MPW196679:MPW196681 MZS196679:MZS196681 NJO196679:NJO196681 NTK196679:NTK196681 ODG196679:ODG196681 ONC196679:ONC196681 OWY196679:OWY196681 PGU196679:PGU196681 PQQ196679:PQQ196681 QAM196679:QAM196681 QKI196679:QKI196681 QUE196679:QUE196681 REA196679:REA196681 RNW196679:RNW196681 RXS196679:RXS196681 SHO196679:SHO196681 SRK196679:SRK196681 TBG196679:TBG196681 TLC196679:TLC196681 TUY196679:TUY196681 UEU196679:UEU196681 UOQ196679:UOQ196681 UYM196679:UYM196681 VII196679:VII196681 VSE196679:VSE196681 WCA196679:WCA196681 WLW196679:WLW196681 WVS196679:WVS196681 K262215:K262217 JG262215:JG262217 TC262215:TC262217 ACY262215:ACY262217 AMU262215:AMU262217 AWQ262215:AWQ262217 BGM262215:BGM262217 BQI262215:BQI262217 CAE262215:CAE262217 CKA262215:CKA262217 CTW262215:CTW262217 DDS262215:DDS262217 DNO262215:DNO262217 DXK262215:DXK262217 EHG262215:EHG262217 ERC262215:ERC262217 FAY262215:FAY262217 FKU262215:FKU262217 FUQ262215:FUQ262217 GEM262215:GEM262217 GOI262215:GOI262217 GYE262215:GYE262217 HIA262215:HIA262217 HRW262215:HRW262217 IBS262215:IBS262217 ILO262215:ILO262217 IVK262215:IVK262217 JFG262215:JFG262217 JPC262215:JPC262217 JYY262215:JYY262217 KIU262215:KIU262217 KSQ262215:KSQ262217 LCM262215:LCM262217 LMI262215:LMI262217 LWE262215:LWE262217 MGA262215:MGA262217 MPW262215:MPW262217 MZS262215:MZS262217 NJO262215:NJO262217 NTK262215:NTK262217 ODG262215:ODG262217 ONC262215:ONC262217 OWY262215:OWY262217 PGU262215:PGU262217 PQQ262215:PQQ262217 QAM262215:QAM262217 QKI262215:QKI262217 QUE262215:QUE262217 REA262215:REA262217 RNW262215:RNW262217 RXS262215:RXS262217 SHO262215:SHO262217 SRK262215:SRK262217 TBG262215:TBG262217 TLC262215:TLC262217 TUY262215:TUY262217 UEU262215:UEU262217 UOQ262215:UOQ262217 UYM262215:UYM262217 VII262215:VII262217 VSE262215:VSE262217 WCA262215:WCA262217 WLW262215:WLW262217 WVS262215:WVS262217 K327751:K327753 JG327751:JG327753 TC327751:TC327753 ACY327751:ACY327753 AMU327751:AMU327753 AWQ327751:AWQ327753 BGM327751:BGM327753 BQI327751:BQI327753 CAE327751:CAE327753 CKA327751:CKA327753 CTW327751:CTW327753 DDS327751:DDS327753 DNO327751:DNO327753 DXK327751:DXK327753 EHG327751:EHG327753 ERC327751:ERC327753 FAY327751:FAY327753 FKU327751:FKU327753 FUQ327751:FUQ327753 GEM327751:GEM327753 GOI327751:GOI327753 GYE327751:GYE327753 HIA327751:HIA327753 HRW327751:HRW327753 IBS327751:IBS327753 ILO327751:ILO327753 IVK327751:IVK327753 JFG327751:JFG327753 JPC327751:JPC327753 JYY327751:JYY327753 KIU327751:KIU327753 KSQ327751:KSQ327753 LCM327751:LCM327753 LMI327751:LMI327753 LWE327751:LWE327753 MGA327751:MGA327753 MPW327751:MPW327753 MZS327751:MZS327753 NJO327751:NJO327753 NTK327751:NTK327753 ODG327751:ODG327753 ONC327751:ONC327753 OWY327751:OWY327753 PGU327751:PGU327753 PQQ327751:PQQ327753 QAM327751:QAM327753 QKI327751:QKI327753 QUE327751:QUE327753 REA327751:REA327753 RNW327751:RNW327753 RXS327751:RXS327753 SHO327751:SHO327753 SRK327751:SRK327753 TBG327751:TBG327753 TLC327751:TLC327753 TUY327751:TUY327753 UEU327751:UEU327753 UOQ327751:UOQ327753 UYM327751:UYM327753 VII327751:VII327753 VSE327751:VSE327753 WCA327751:WCA327753 WLW327751:WLW327753 WVS327751:WVS327753 K393287:K393289 JG393287:JG393289 TC393287:TC393289 ACY393287:ACY393289 AMU393287:AMU393289 AWQ393287:AWQ393289 BGM393287:BGM393289 BQI393287:BQI393289 CAE393287:CAE393289 CKA393287:CKA393289 CTW393287:CTW393289 DDS393287:DDS393289 DNO393287:DNO393289 DXK393287:DXK393289 EHG393287:EHG393289 ERC393287:ERC393289 FAY393287:FAY393289 FKU393287:FKU393289 FUQ393287:FUQ393289 GEM393287:GEM393289 GOI393287:GOI393289 GYE393287:GYE393289 HIA393287:HIA393289 HRW393287:HRW393289 IBS393287:IBS393289 ILO393287:ILO393289 IVK393287:IVK393289 JFG393287:JFG393289 JPC393287:JPC393289 JYY393287:JYY393289 KIU393287:KIU393289 KSQ393287:KSQ393289 LCM393287:LCM393289 LMI393287:LMI393289 LWE393287:LWE393289 MGA393287:MGA393289 MPW393287:MPW393289 MZS393287:MZS393289 NJO393287:NJO393289 NTK393287:NTK393289 ODG393287:ODG393289 ONC393287:ONC393289 OWY393287:OWY393289 PGU393287:PGU393289 PQQ393287:PQQ393289 QAM393287:QAM393289 QKI393287:QKI393289 QUE393287:QUE393289 REA393287:REA393289 RNW393287:RNW393289 RXS393287:RXS393289 SHO393287:SHO393289 SRK393287:SRK393289 TBG393287:TBG393289 TLC393287:TLC393289 TUY393287:TUY393289 UEU393287:UEU393289 UOQ393287:UOQ393289 UYM393287:UYM393289 VII393287:VII393289 VSE393287:VSE393289 WCA393287:WCA393289 WLW393287:WLW393289 WVS393287:WVS393289 K458823:K458825 JG458823:JG458825 TC458823:TC458825 ACY458823:ACY458825 AMU458823:AMU458825 AWQ458823:AWQ458825 BGM458823:BGM458825 BQI458823:BQI458825 CAE458823:CAE458825 CKA458823:CKA458825 CTW458823:CTW458825 DDS458823:DDS458825 DNO458823:DNO458825 DXK458823:DXK458825 EHG458823:EHG458825 ERC458823:ERC458825 FAY458823:FAY458825 FKU458823:FKU458825 FUQ458823:FUQ458825 GEM458823:GEM458825 GOI458823:GOI458825 GYE458823:GYE458825 HIA458823:HIA458825 HRW458823:HRW458825 IBS458823:IBS458825 ILO458823:ILO458825 IVK458823:IVK458825 JFG458823:JFG458825 JPC458823:JPC458825 JYY458823:JYY458825 KIU458823:KIU458825 KSQ458823:KSQ458825 LCM458823:LCM458825 LMI458823:LMI458825 LWE458823:LWE458825 MGA458823:MGA458825 MPW458823:MPW458825 MZS458823:MZS458825 NJO458823:NJO458825 NTK458823:NTK458825 ODG458823:ODG458825 ONC458823:ONC458825 OWY458823:OWY458825 PGU458823:PGU458825 PQQ458823:PQQ458825 QAM458823:QAM458825 QKI458823:QKI458825 QUE458823:QUE458825 REA458823:REA458825 RNW458823:RNW458825 RXS458823:RXS458825 SHO458823:SHO458825 SRK458823:SRK458825 TBG458823:TBG458825 TLC458823:TLC458825 TUY458823:TUY458825 UEU458823:UEU458825 UOQ458823:UOQ458825 UYM458823:UYM458825 VII458823:VII458825 VSE458823:VSE458825 WCA458823:WCA458825 WLW458823:WLW458825 WVS458823:WVS458825 K524359:K524361 JG524359:JG524361 TC524359:TC524361 ACY524359:ACY524361 AMU524359:AMU524361 AWQ524359:AWQ524361 BGM524359:BGM524361 BQI524359:BQI524361 CAE524359:CAE524361 CKA524359:CKA524361 CTW524359:CTW524361 DDS524359:DDS524361 DNO524359:DNO524361 DXK524359:DXK524361 EHG524359:EHG524361 ERC524359:ERC524361 FAY524359:FAY524361 FKU524359:FKU524361 FUQ524359:FUQ524361 GEM524359:GEM524361 GOI524359:GOI524361 GYE524359:GYE524361 HIA524359:HIA524361 HRW524359:HRW524361 IBS524359:IBS524361 ILO524359:ILO524361 IVK524359:IVK524361 JFG524359:JFG524361 JPC524359:JPC524361 JYY524359:JYY524361 KIU524359:KIU524361 KSQ524359:KSQ524361 LCM524359:LCM524361 LMI524359:LMI524361 LWE524359:LWE524361 MGA524359:MGA524361 MPW524359:MPW524361 MZS524359:MZS524361 NJO524359:NJO524361 NTK524359:NTK524361 ODG524359:ODG524361 ONC524359:ONC524361 OWY524359:OWY524361 PGU524359:PGU524361 PQQ524359:PQQ524361 QAM524359:QAM524361 QKI524359:QKI524361 QUE524359:QUE524361 REA524359:REA524361 RNW524359:RNW524361 RXS524359:RXS524361 SHO524359:SHO524361 SRK524359:SRK524361 TBG524359:TBG524361 TLC524359:TLC524361 TUY524359:TUY524361 UEU524359:UEU524361 UOQ524359:UOQ524361 UYM524359:UYM524361 VII524359:VII524361 VSE524359:VSE524361 WCA524359:WCA524361 WLW524359:WLW524361 WVS524359:WVS524361 K589895:K589897 JG589895:JG589897 TC589895:TC589897 ACY589895:ACY589897 AMU589895:AMU589897 AWQ589895:AWQ589897 BGM589895:BGM589897 BQI589895:BQI589897 CAE589895:CAE589897 CKA589895:CKA589897 CTW589895:CTW589897 DDS589895:DDS589897 DNO589895:DNO589897 DXK589895:DXK589897 EHG589895:EHG589897 ERC589895:ERC589897 FAY589895:FAY589897 FKU589895:FKU589897 FUQ589895:FUQ589897 GEM589895:GEM589897 GOI589895:GOI589897 GYE589895:GYE589897 HIA589895:HIA589897 HRW589895:HRW589897 IBS589895:IBS589897 ILO589895:ILO589897 IVK589895:IVK589897 JFG589895:JFG589897 JPC589895:JPC589897 JYY589895:JYY589897 KIU589895:KIU589897 KSQ589895:KSQ589897 LCM589895:LCM589897 LMI589895:LMI589897 LWE589895:LWE589897 MGA589895:MGA589897 MPW589895:MPW589897 MZS589895:MZS589897 NJO589895:NJO589897 NTK589895:NTK589897 ODG589895:ODG589897 ONC589895:ONC589897 OWY589895:OWY589897 PGU589895:PGU589897 PQQ589895:PQQ589897 QAM589895:QAM589897 QKI589895:QKI589897 QUE589895:QUE589897 REA589895:REA589897 RNW589895:RNW589897 RXS589895:RXS589897 SHO589895:SHO589897 SRK589895:SRK589897 TBG589895:TBG589897 TLC589895:TLC589897 TUY589895:TUY589897 UEU589895:UEU589897 UOQ589895:UOQ589897 UYM589895:UYM589897 VII589895:VII589897 VSE589895:VSE589897 WCA589895:WCA589897 WLW589895:WLW589897 WVS589895:WVS589897 K655431:K655433 JG655431:JG655433 TC655431:TC655433 ACY655431:ACY655433 AMU655431:AMU655433 AWQ655431:AWQ655433 BGM655431:BGM655433 BQI655431:BQI655433 CAE655431:CAE655433 CKA655431:CKA655433 CTW655431:CTW655433 DDS655431:DDS655433 DNO655431:DNO655433 DXK655431:DXK655433 EHG655431:EHG655433 ERC655431:ERC655433 FAY655431:FAY655433 FKU655431:FKU655433 FUQ655431:FUQ655433 GEM655431:GEM655433 GOI655431:GOI655433 GYE655431:GYE655433 HIA655431:HIA655433 HRW655431:HRW655433 IBS655431:IBS655433 ILO655431:ILO655433 IVK655431:IVK655433 JFG655431:JFG655433 JPC655431:JPC655433 JYY655431:JYY655433 KIU655431:KIU655433 KSQ655431:KSQ655433 LCM655431:LCM655433 LMI655431:LMI655433 LWE655431:LWE655433 MGA655431:MGA655433 MPW655431:MPW655433 MZS655431:MZS655433 NJO655431:NJO655433 NTK655431:NTK655433 ODG655431:ODG655433 ONC655431:ONC655433 OWY655431:OWY655433 PGU655431:PGU655433 PQQ655431:PQQ655433 QAM655431:QAM655433 QKI655431:QKI655433 QUE655431:QUE655433 REA655431:REA655433 RNW655431:RNW655433 RXS655431:RXS655433 SHO655431:SHO655433 SRK655431:SRK655433 TBG655431:TBG655433 TLC655431:TLC655433 TUY655431:TUY655433 UEU655431:UEU655433 UOQ655431:UOQ655433 UYM655431:UYM655433 VII655431:VII655433 VSE655431:VSE655433 WCA655431:WCA655433 WLW655431:WLW655433 WVS655431:WVS655433 K720967:K720969 JG720967:JG720969 TC720967:TC720969 ACY720967:ACY720969 AMU720967:AMU720969 AWQ720967:AWQ720969 BGM720967:BGM720969 BQI720967:BQI720969 CAE720967:CAE720969 CKA720967:CKA720969 CTW720967:CTW720969 DDS720967:DDS720969 DNO720967:DNO720969 DXK720967:DXK720969 EHG720967:EHG720969 ERC720967:ERC720969 FAY720967:FAY720969 FKU720967:FKU720969 FUQ720967:FUQ720969 GEM720967:GEM720969 GOI720967:GOI720969 GYE720967:GYE720969 HIA720967:HIA720969 HRW720967:HRW720969 IBS720967:IBS720969 ILO720967:ILO720969 IVK720967:IVK720969 JFG720967:JFG720969 JPC720967:JPC720969 JYY720967:JYY720969 KIU720967:KIU720969 KSQ720967:KSQ720969 LCM720967:LCM720969 LMI720967:LMI720969 LWE720967:LWE720969 MGA720967:MGA720969 MPW720967:MPW720969 MZS720967:MZS720969 NJO720967:NJO720969 NTK720967:NTK720969 ODG720967:ODG720969 ONC720967:ONC720969 OWY720967:OWY720969 PGU720967:PGU720969 PQQ720967:PQQ720969 QAM720967:QAM720969 QKI720967:QKI720969 QUE720967:QUE720969 REA720967:REA720969 RNW720967:RNW720969 RXS720967:RXS720969 SHO720967:SHO720969 SRK720967:SRK720969 TBG720967:TBG720969 TLC720967:TLC720969 TUY720967:TUY720969 UEU720967:UEU720969 UOQ720967:UOQ720969 UYM720967:UYM720969 VII720967:VII720969 VSE720967:VSE720969 WCA720967:WCA720969 WLW720967:WLW720969 WVS720967:WVS720969 K786503:K786505 JG786503:JG786505 TC786503:TC786505 ACY786503:ACY786505 AMU786503:AMU786505 AWQ786503:AWQ786505 BGM786503:BGM786505 BQI786503:BQI786505 CAE786503:CAE786505 CKA786503:CKA786505 CTW786503:CTW786505 DDS786503:DDS786505 DNO786503:DNO786505 DXK786503:DXK786505 EHG786503:EHG786505 ERC786503:ERC786505 FAY786503:FAY786505 FKU786503:FKU786505 FUQ786503:FUQ786505 GEM786503:GEM786505 GOI786503:GOI786505 GYE786503:GYE786505 HIA786503:HIA786505 HRW786503:HRW786505 IBS786503:IBS786505 ILO786503:ILO786505 IVK786503:IVK786505 JFG786503:JFG786505 JPC786503:JPC786505 JYY786503:JYY786505 KIU786503:KIU786505 KSQ786503:KSQ786505 LCM786503:LCM786505 LMI786503:LMI786505 LWE786503:LWE786505 MGA786503:MGA786505 MPW786503:MPW786505 MZS786503:MZS786505 NJO786503:NJO786505 NTK786503:NTK786505 ODG786503:ODG786505 ONC786503:ONC786505 OWY786503:OWY786505 PGU786503:PGU786505 PQQ786503:PQQ786505 QAM786503:QAM786505 QKI786503:QKI786505 QUE786503:QUE786505 REA786503:REA786505 RNW786503:RNW786505 RXS786503:RXS786505 SHO786503:SHO786505 SRK786503:SRK786505 TBG786503:TBG786505 TLC786503:TLC786505 TUY786503:TUY786505 UEU786503:UEU786505 UOQ786503:UOQ786505 UYM786503:UYM786505 VII786503:VII786505 VSE786503:VSE786505 WCA786503:WCA786505 WLW786503:WLW786505 WVS786503:WVS786505 K852039:K852041 JG852039:JG852041 TC852039:TC852041 ACY852039:ACY852041 AMU852039:AMU852041 AWQ852039:AWQ852041 BGM852039:BGM852041 BQI852039:BQI852041 CAE852039:CAE852041 CKA852039:CKA852041 CTW852039:CTW852041 DDS852039:DDS852041 DNO852039:DNO852041 DXK852039:DXK852041 EHG852039:EHG852041 ERC852039:ERC852041 FAY852039:FAY852041 FKU852039:FKU852041 FUQ852039:FUQ852041 GEM852039:GEM852041 GOI852039:GOI852041 GYE852039:GYE852041 HIA852039:HIA852041 HRW852039:HRW852041 IBS852039:IBS852041 ILO852039:ILO852041 IVK852039:IVK852041 JFG852039:JFG852041 JPC852039:JPC852041 JYY852039:JYY852041 KIU852039:KIU852041 KSQ852039:KSQ852041 LCM852039:LCM852041 LMI852039:LMI852041 LWE852039:LWE852041 MGA852039:MGA852041 MPW852039:MPW852041 MZS852039:MZS852041 NJO852039:NJO852041 NTK852039:NTK852041 ODG852039:ODG852041 ONC852039:ONC852041 OWY852039:OWY852041 PGU852039:PGU852041 PQQ852039:PQQ852041 QAM852039:QAM852041 QKI852039:QKI852041 QUE852039:QUE852041 REA852039:REA852041 RNW852039:RNW852041 RXS852039:RXS852041 SHO852039:SHO852041 SRK852039:SRK852041 TBG852039:TBG852041 TLC852039:TLC852041 TUY852039:TUY852041 UEU852039:UEU852041 UOQ852039:UOQ852041 UYM852039:UYM852041 VII852039:VII852041 VSE852039:VSE852041 WCA852039:WCA852041 WLW852039:WLW852041 WVS852039:WVS852041 K917575:K917577 JG917575:JG917577 TC917575:TC917577 ACY917575:ACY917577 AMU917575:AMU917577 AWQ917575:AWQ917577 BGM917575:BGM917577 BQI917575:BQI917577 CAE917575:CAE917577 CKA917575:CKA917577 CTW917575:CTW917577 DDS917575:DDS917577 DNO917575:DNO917577 DXK917575:DXK917577 EHG917575:EHG917577 ERC917575:ERC917577 FAY917575:FAY917577 FKU917575:FKU917577 FUQ917575:FUQ917577 GEM917575:GEM917577 GOI917575:GOI917577 GYE917575:GYE917577 HIA917575:HIA917577 HRW917575:HRW917577 IBS917575:IBS917577 ILO917575:ILO917577 IVK917575:IVK917577 JFG917575:JFG917577 JPC917575:JPC917577 JYY917575:JYY917577 KIU917575:KIU917577 KSQ917575:KSQ917577 LCM917575:LCM917577 LMI917575:LMI917577 LWE917575:LWE917577 MGA917575:MGA917577 MPW917575:MPW917577 MZS917575:MZS917577 NJO917575:NJO917577 NTK917575:NTK917577 ODG917575:ODG917577 ONC917575:ONC917577 OWY917575:OWY917577 PGU917575:PGU917577 PQQ917575:PQQ917577 QAM917575:QAM917577 QKI917575:QKI917577 QUE917575:QUE917577 REA917575:REA917577 RNW917575:RNW917577 RXS917575:RXS917577 SHO917575:SHO917577 SRK917575:SRK917577 TBG917575:TBG917577 TLC917575:TLC917577 TUY917575:TUY917577 UEU917575:UEU917577 UOQ917575:UOQ917577 UYM917575:UYM917577 VII917575:VII917577 VSE917575:VSE917577 WCA917575:WCA917577 WLW917575:WLW917577 WVS917575:WVS917577 K983111:K983113 JG983111:JG983113 TC983111:TC983113 ACY983111:ACY983113 AMU983111:AMU983113 AWQ983111:AWQ983113 BGM983111:BGM983113 BQI983111:BQI983113 CAE983111:CAE983113 CKA983111:CKA983113 CTW983111:CTW983113 DDS983111:DDS983113 DNO983111:DNO983113 DXK983111:DXK983113 EHG983111:EHG983113 ERC983111:ERC983113 FAY983111:FAY983113 FKU983111:FKU983113 FUQ983111:FUQ983113 GEM983111:GEM983113 GOI983111:GOI983113 GYE983111:GYE983113 HIA983111:HIA983113 HRW983111:HRW983113 IBS983111:IBS983113 ILO983111:ILO983113 IVK983111:IVK983113 JFG983111:JFG983113 JPC983111:JPC983113 JYY983111:JYY983113 KIU983111:KIU983113 KSQ983111:KSQ983113 LCM983111:LCM983113 LMI983111:LMI983113 LWE983111:LWE983113 MGA983111:MGA983113 MPW983111:MPW983113 MZS983111:MZS983113 NJO983111:NJO983113 NTK983111:NTK983113 ODG983111:ODG983113 ONC983111:ONC983113 OWY983111:OWY983113 PGU983111:PGU983113 PQQ983111:PQQ983113 QAM983111:QAM983113 QKI983111:QKI983113 QUE983111:QUE983113 REA983111:REA983113 RNW983111:RNW983113 RXS983111:RXS983113 SHO983111:SHO983113 SRK983111:SRK983113 TBG983111:TBG983113 TLC983111:TLC983113 TUY983111:TUY983113 UEU983111:UEU983113 UOQ983111:UOQ983113 UYM983111:UYM983113 VII983111:VII983113 VSE983111:VSE983113 WCA983111:WCA983113 WLW983111:WLW983113 WVS983111:WVS983113 V59 K65611:K65614 JG65611:JG65614 TC65611:TC65614 ACY65611:ACY65614 AMU65611:AMU65614 AWQ65611:AWQ65614 BGM65611:BGM65614 BQI65611:BQI65614 CAE65611:CAE65614 CKA65611:CKA65614 CTW65611:CTW65614 DDS65611:DDS65614 DNO65611:DNO65614 DXK65611:DXK65614 EHG65611:EHG65614 ERC65611:ERC65614 FAY65611:FAY65614 FKU65611:FKU65614 FUQ65611:FUQ65614 GEM65611:GEM65614 GOI65611:GOI65614 GYE65611:GYE65614 HIA65611:HIA65614 HRW65611:HRW65614 IBS65611:IBS65614 ILO65611:ILO65614 IVK65611:IVK65614 JFG65611:JFG65614 JPC65611:JPC65614 JYY65611:JYY65614 KIU65611:KIU65614 KSQ65611:KSQ65614 LCM65611:LCM65614 LMI65611:LMI65614 LWE65611:LWE65614 MGA65611:MGA65614 MPW65611:MPW65614 MZS65611:MZS65614 NJO65611:NJO65614 NTK65611:NTK65614 ODG65611:ODG65614 ONC65611:ONC65614 OWY65611:OWY65614 PGU65611:PGU65614 PQQ65611:PQQ65614 QAM65611:QAM65614 QKI65611:QKI65614 QUE65611:QUE65614 REA65611:REA65614 RNW65611:RNW65614 RXS65611:RXS65614 SHO65611:SHO65614 SRK65611:SRK65614 TBG65611:TBG65614 TLC65611:TLC65614 TUY65611:TUY65614 UEU65611:UEU65614 UOQ65611:UOQ65614 UYM65611:UYM65614 VII65611:VII65614 VSE65611:VSE65614 WCA65611:WCA65614 WLW65611:WLW65614 WVS65611:WVS65614 K131147:K131150 JG131147:JG131150 TC131147:TC131150 ACY131147:ACY131150 AMU131147:AMU131150 AWQ131147:AWQ131150 BGM131147:BGM131150 BQI131147:BQI131150 CAE131147:CAE131150 CKA131147:CKA131150 CTW131147:CTW131150 DDS131147:DDS131150 DNO131147:DNO131150 DXK131147:DXK131150 EHG131147:EHG131150 ERC131147:ERC131150 FAY131147:FAY131150 FKU131147:FKU131150 FUQ131147:FUQ131150 GEM131147:GEM131150 GOI131147:GOI131150 GYE131147:GYE131150 HIA131147:HIA131150 HRW131147:HRW131150 IBS131147:IBS131150 ILO131147:ILO131150 IVK131147:IVK131150 JFG131147:JFG131150 JPC131147:JPC131150 JYY131147:JYY131150 KIU131147:KIU131150 KSQ131147:KSQ131150 LCM131147:LCM131150 LMI131147:LMI131150 LWE131147:LWE131150 MGA131147:MGA131150 MPW131147:MPW131150 MZS131147:MZS131150 NJO131147:NJO131150 NTK131147:NTK131150 ODG131147:ODG131150 ONC131147:ONC131150 OWY131147:OWY131150 PGU131147:PGU131150 PQQ131147:PQQ131150 QAM131147:QAM131150 QKI131147:QKI131150 QUE131147:QUE131150 REA131147:REA131150 RNW131147:RNW131150 RXS131147:RXS131150 SHO131147:SHO131150 SRK131147:SRK131150 TBG131147:TBG131150 TLC131147:TLC131150 TUY131147:TUY131150 UEU131147:UEU131150 UOQ131147:UOQ131150 UYM131147:UYM131150 VII131147:VII131150 VSE131147:VSE131150 WCA131147:WCA131150 WLW131147:WLW131150 WVS131147:WVS131150 K196683:K196686 JG196683:JG196686 TC196683:TC196686 ACY196683:ACY196686 AMU196683:AMU196686 AWQ196683:AWQ196686 BGM196683:BGM196686 BQI196683:BQI196686 CAE196683:CAE196686 CKA196683:CKA196686 CTW196683:CTW196686 DDS196683:DDS196686 DNO196683:DNO196686 DXK196683:DXK196686 EHG196683:EHG196686 ERC196683:ERC196686 FAY196683:FAY196686 FKU196683:FKU196686 FUQ196683:FUQ196686 GEM196683:GEM196686 GOI196683:GOI196686 GYE196683:GYE196686 HIA196683:HIA196686 HRW196683:HRW196686 IBS196683:IBS196686 ILO196683:ILO196686 IVK196683:IVK196686 JFG196683:JFG196686 JPC196683:JPC196686 JYY196683:JYY196686 KIU196683:KIU196686 KSQ196683:KSQ196686 LCM196683:LCM196686 LMI196683:LMI196686 LWE196683:LWE196686 MGA196683:MGA196686 MPW196683:MPW196686 MZS196683:MZS196686 NJO196683:NJO196686 NTK196683:NTK196686 ODG196683:ODG196686 ONC196683:ONC196686 OWY196683:OWY196686 PGU196683:PGU196686 PQQ196683:PQQ196686 QAM196683:QAM196686 QKI196683:QKI196686 QUE196683:QUE196686 REA196683:REA196686 RNW196683:RNW196686 RXS196683:RXS196686 SHO196683:SHO196686 SRK196683:SRK196686 TBG196683:TBG196686 TLC196683:TLC196686 TUY196683:TUY196686 UEU196683:UEU196686 UOQ196683:UOQ196686 UYM196683:UYM196686 VII196683:VII196686 VSE196683:VSE196686 WCA196683:WCA196686 WLW196683:WLW196686 WVS196683:WVS196686 K262219:K262222 JG262219:JG262222 TC262219:TC262222 ACY262219:ACY262222 AMU262219:AMU262222 AWQ262219:AWQ262222 BGM262219:BGM262222 BQI262219:BQI262222 CAE262219:CAE262222 CKA262219:CKA262222 CTW262219:CTW262222 DDS262219:DDS262222 DNO262219:DNO262222 DXK262219:DXK262222 EHG262219:EHG262222 ERC262219:ERC262222 FAY262219:FAY262222 FKU262219:FKU262222 FUQ262219:FUQ262222 GEM262219:GEM262222 GOI262219:GOI262222 GYE262219:GYE262222 HIA262219:HIA262222 HRW262219:HRW262222 IBS262219:IBS262222 ILO262219:ILO262222 IVK262219:IVK262222 JFG262219:JFG262222 JPC262219:JPC262222 JYY262219:JYY262222 KIU262219:KIU262222 KSQ262219:KSQ262222 LCM262219:LCM262222 LMI262219:LMI262222 LWE262219:LWE262222 MGA262219:MGA262222 MPW262219:MPW262222 MZS262219:MZS262222 NJO262219:NJO262222 NTK262219:NTK262222 ODG262219:ODG262222 ONC262219:ONC262222 OWY262219:OWY262222 PGU262219:PGU262222 PQQ262219:PQQ262222 QAM262219:QAM262222 QKI262219:QKI262222 QUE262219:QUE262222 REA262219:REA262222 RNW262219:RNW262222 RXS262219:RXS262222 SHO262219:SHO262222 SRK262219:SRK262222 TBG262219:TBG262222 TLC262219:TLC262222 TUY262219:TUY262222 UEU262219:UEU262222 UOQ262219:UOQ262222 UYM262219:UYM262222 VII262219:VII262222 VSE262219:VSE262222 WCA262219:WCA262222 WLW262219:WLW262222 WVS262219:WVS262222 K327755:K327758 JG327755:JG327758 TC327755:TC327758 ACY327755:ACY327758 AMU327755:AMU327758 AWQ327755:AWQ327758 BGM327755:BGM327758 BQI327755:BQI327758 CAE327755:CAE327758 CKA327755:CKA327758 CTW327755:CTW327758 DDS327755:DDS327758 DNO327755:DNO327758 DXK327755:DXK327758 EHG327755:EHG327758 ERC327755:ERC327758 FAY327755:FAY327758 FKU327755:FKU327758 FUQ327755:FUQ327758 GEM327755:GEM327758 GOI327755:GOI327758 GYE327755:GYE327758 HIA327755:HIA327758 HRW327755:HRW327758 IBS327755:IBS327758 ILO327755:ILO327758 IVK327755:IVK327758 JFG327755:JFG327758 JPC327755:JPC327758 JYY327755:JYY327758 KIU327755:KIU327758 KSQ327755:KSQ327758 LCM327755:LCM327758 LMI327755:LMI327758 LWE327755:LWE327758 MGA327755:MGA327758 MPW327755:MPW327758 MZS327755:MZS327758 NJO327755:NJO327758 NTK327755:NTK327758 ODG327755:ODG327758 ONC327755:ONC327758 OWY327755:OWY327758 PGU327755:PGU327758 PQQ327755:PQQ327758 QAM327755:QAM327758 QKI327755:QKI327758 QUE327755:QUE327758 REA327755:REA327758 RNW327755:RNW327758 RXS327755:RXS327758 SHO327755:SHO327758 SRK327755:SRK327758 TBG327755:TBG327758 TLC327755:TLC327758 TUY327755:TUY327758 UEU327755:UEU327758 UOQ327755:UOQ327758 UYM327755:UYM327758 VII327755:VII327758 VSE327755:VSE327758 WCA327755:WCA327758 WLW327755:WLW327758 WVS327755:WVS327758 K393291:K393294 JG393291:JG393294 TC393291:TC393294 ACY393291:ACY393294 AMU393291:AMU393294 AWQ393291:AWQ393294 BGM393291:BGM393294 BQI393291:BQI393294 CAE393291:CAE393294 CKA393291:CKA393294 CTW393291:CTW393294 DDS393291:DDS393294 DNO393291:DNO393294 DXK393291:DXK393294 EHG393291:EHG393294 ERC393291:ERC393294 FAY393291:FAY393294 FKU393291:FKU393294 FUQ393291:FUQ393294 GEM393291:GEM393294 GOI393291:GOI393294 GYE393291:GYE393294 HIA393291:HIA393294 HRW393291:HRW393294 IBS393291:IBS393294 ILO393291:ILO393294 IVK393291:IVK393294 JFG393291:JFG393294 JPC393291:JPC393294 JYY393291:JYY393294 KIU393291:KIU393294 KSQ393291:KSQ393294 LCM393291:LCM393294 LMI393291:LMI393294 LWE393291:LWE393294 MGA393291:MGA393294 MPW393291:MPW393294 MZS393291:MZS393294 NJO393291:NJO393294 NTK393291:NTK393294 ODG393291:ODG393294 ONC393291:ONC393294 OWY393291:OWY393294 PGU393291:PGU393294 PQQ393291:PQQ393294 QAM393291:QAM393294 QKI393291:QKI393294 QUE393291:QUE393294 REA393291:REA393294 RNW393291:RNW393294 RXS393291:RXS393294 SHO393291:SHO393294 SRK393291:SRK393294 TBG393291:TBG393294 TLC393291:TLC393294 TUY393291:TUY393294 UEU393291:UEU393294 UOQ393291:UOQ393294 UYM393291:UYM393294 VII393291:VII393294 VSE393291:VSE393294 WCA393291:WCA393294 WLW393291:WLW393294 WVS393291:WVS393294 K458827:K458830 JG458827:JG458830 TC458827:TC458830 ACY458827:ACY458830 AMU458827:AMU458830 AWQ458827:AWQ458830 BGM458827:BGM458830 BQI458827:BQI458830 CAE458827:CAE458830 CKA458827:CKA458830 CTW458827:CTW458830 DDS458827:DDS458830 DNO458827:DNO458830 DXK458827:DXK458830 EHG458827:EHG458830 ERC458827:ERC458830 FAY458827:FAY458830 FKU458827:FKU458830 FUQ458827:FUQ458830 GEM458827:GEM458830 GOI458827:GOI458830 GYE458827:GYE458830 HIA458827:HIA458830 HRW458827:HRW458830 IBS458827:IBS458830 ILO458827:ILO458830 IVK458827:IVK458830 JFG458827:JFG458830 JPC458827:JPC458830 JYY458827:JYY458830 KIU458827:KIU458830 KSQ458827:KSQ458830 LCM458827:LCM458830 LMI458827:LMI458830 LWE458827:LWE458830 MGA458827:MGA458830 MPW458827:MPW458830 MZS458827:MZS458830 NJO458827:NJO458830 NTK458827:NTK458830 ODG458827:ODG458830 ONC458827:ONC458830 OWY458827:OWY458830 PGU458827:PGU458830 PQQ458827:PQQ458830 QAM458827:QAM458830 QKI458827:QKI458830 QUE458827:QUE458830 REA458827:REA458830 RNW458827:RNW458830 RXS458827:RXS458830 SHO458827:SHO458830 SRK458827:SRK458830 TBG458827:TBG458830 TLC458827:TLC458830 TUY458827:TUY458830 UEU458827:UEU458830 UOQ458827:UOQ458830 UYM458827:UYM458830 VII458827:VII458830 VSE458827:VSE458830 WCA458827:WCA458830 WLW458827:WLW458830 WVS458827:WVS458830 K524363:K524366 JG524363:JG524366 TC524363:TC524366 ACY524363:ACY524366 AMU524363:AMU524366 AWQ524363:AWQ524366 BGM524363:BGM524366 BQI524363:BQI524366 CAE524363:CAE524366 CKA524363:CKA524366 CTW524363:CTW524366 DDS524363:DDS524366 DNO524363:DNO524366 DXK524363:DXK524366 EHG524363:EHG524366 ERC524363:ERC524366 FAY524363:FAY524366 FKU524363:FKU524366 FUQ524363:FUQ524366 GEM524363:GEM524366 GOI524363:GOI524366 GYE524363:GYE524366 HIA524363:HIA524366 HRW524363:HRW524366 IBS524363:IBS524366 ILO524363:ILO524366 IVK524363:IVK524366 JFG524363:JFG524366 JPC524363:JPC524366 JYY524363:JYY524366 KIU524363:KIU524366 KSQ524363:KSQ524366 LCM524363:LCM524366 LMI524363:LMI524366 LWE524363:LWE524366 MGA524363:MGA524366 MPW524363:MPW524366 MZS524363:MZS524366 NJO524363:NJO524366 NTK524363:NTK524366 ODG524363:ODG524366 ONC524363:ONC524366 OWY524363:OWY524366 PGU524363:PGU524366 PQQ524363:PQQ524366 QAM524363:QAM524366 QKI524363:QKI524366 QUE524363:QUE524366 REA524363:REA524366 RNW524363:RNW524366 RXS524363:RXS524366 SHO524363:SHO524366 SRK524363:SRK524366 TBG524363:TBG524366 TLC524363:TLC524366 TUY524363:TUY524366 UEU524363:UEU524366 UOQ524363:UOQ524366 UYM524363:UYM524366 VII524363:VII524366 VSE524363:VSE524366 WCA524363:WCA524366 WLW524363:WLW524366 WVS524363:WVS524366 K589899:K589902 JG589899:JG589902 TC589899:TC589902 ACY589899:ACY589902 AMU589899:AMU589902 AWQ589899:AWQ589902 BGM589899:BGM589902 BQI589899:BQI589902 CAE589899:CAE589902 CKA589899:CKA589902 CTW589899:CTW589902 DDS589899:DDS589902 DNO589899:DNO589902 DXK589899:DXK589902 EHG589899:EHG589902 ERC589899:ERC589902 FAY589899:FAY589902 FKU589899:FKU589902 FUQ589899:FUQ589902 GEM589899:GEM589902 GOI589899:GOI589902 GYE589899:GYE589902 HIA589899:HIA589902 HRW589899:HRW589902 IBS589899:IBS589902 ILO589899:ILO589902 IVK589899:IVK589902 JFG589899:JFG589902 JPC589899:JPC589902 JYY589899:JYY589902 KIU589899:KIU589902 KSQ589899:KSQ589902 LCM589899:LCM589902 LMI589899:LMI589902 LWE589899:LWE589902 MGA589899:MGA589902 MPW589899:MPW589902 MZS589899:MZS589902 NJO589899:NJO589902 NTK589899:NTK589902 ODG589899:ODG589902 ONC589899:ONC589902 OWY589899:OWY589902 PGU589899:PGU589902 PQQ589899:PQQ589902 QAM589899:QAM589902 QKI589899:QKI589902 QUE589899:QUE589902 REA589899:REA589902 RNW589899:RNW589902 RXS589899:RXS589902 SHO589899:SHO589902 SRK589899:SRK589902 TBG589899:TBG589902 TLC589899:TLC589902 TUY589899:TUY589902 UEU589899:UEU589902 UOQ589899:UOQ589902 UYM589899:UYM589902 VII589899:VII589902 VSE589899:VSE589902 WCA589899:WCA589902 WLW589899:WLW589902 WVS589899:WVS589902 K655435:K655438 JG655435:JG655438 TC655435:TC655438 ACY655435:ACY655438 AMU655435:AMU655438 AWQ655435:AWQ655438 BGM655435:BGM655438 BQI655435:BQI655438 CAE655435:CAE655438 CKA655435:CKA655438 CTW655435:CTW655438 DDS655435:DDS655438 DNO655435:DNO655438 DXK655435:DXK655438 EHG655435:EHG655438 ERC655435:ERC655438 FAY655435:FAY655438 FKU655435:FKU655438 FUQ655435:FUQ655438 GEM655435:GEM655438 GOI655435:GOI655438 GYE655435:GYE655438 HIA655435:HIA655438 HRW655435:HRW655438 IBS655435:IBS655438 ILO655435:ILO655438 IVK655435:IVK655438 JFG655435:JFG655438 JPC655435:JPC655438 JYY655435:JYY655438 KIU655435:KIU655438 KSQ655435:KSQ655438 LCM655435:LCM655438 LMI655435:LMI655438 LWE655435:LWE655438 MGA655435:MGA655438 MPW655435:MPW655438 MZS655435:MZS655438 NJO655435:NJO655438 NTK655435:NTK655438 ODG655435:ODG655438 ONC655435:ONC655438 OWY655435:OWY655438 PGU655435:PGU655438 PQQ655435:PQQ655438 QAM655435:QAM655438 QKI655435:QKI655438 QUE655435:QUE655438 REA655435:REA655438 RNW655435:RNW655438 RXS655435:RXS655438 SHO655435:SHO655438 SRK655435:SRK655438 TBG655435:TBG655438 TLC655435:TLC655438 TUY655435:TUY655438 UEU655435:UEU655438 UOQ655435:UOQ655438 UYM655435:UYM655438 VII655435:VII655438 VSE655435:VSE655438 WCA655435:WCA655438 WLW655435:WLW655438 WVS655435:WVS655438 K720971:K720974 JG720971:JG720974 TC720971:TC720974 ACY720971:ACY720974 AMU720971:AMU720974 AWQ720971:AWQ720974 BGM720971:BGM720974 BQI720971:BQI720974 CAE720971:CAE720974 CKA720971:CKA720974 CTW720971:CTW720974 DDS720971:DDS720974 DNO720971:DNO720974 DXK720971:DXK720974 EHG720971:EHG720974 ERC720971:ERC720974 FAY720971:FAY720974 FKU720971:FKU720974 FUQ720971:FUQ720974 GEM720971:GEM720974 GOI720971:GOI720974 GYE720971:GYE720974 HIA720971:HIA720974 HRW720971:HRW720974 IBS720971:IBS720974 ILO720971:ILO720974 IVK720971:IVK720974 JFG720971:JFG720974 JPC720971:JPC720974 JYY720971:JYY720974 KIU720971:KIU720974 KSQ720971:KSQ720974 LCM720971:LCM720974 LMI720971:LMI720974 LWE720971:LWE720974 MGA720971:MGA720974 MPW720971:MPW720974 MZS720971:MZS720974 NJO720971:NJO720974 NTK720971:NTK720974 ODG720971:ODG720974 ONC720971:ONC720974 OWY720971:OWY720974 PGU720971:PGU720974 PQQ720971:PQQ720974 QAM720971:QAM720974 QKI720971:QKI720974 QUE720971:QUE720974 REA720971:REA720974 RNW720971:RNW720974 RXS720971:RXS720974 SHO720971:SHO720974 SRK720971:SRK720974 TBG720971:TBG720974 TLC720971:TLC720974 TUY720971:TUY720974 UEU720971:UEU720974 UOQ720971:UOQ720974 UYM720971:UYM720974 VII720971:VII720974 VSE720971:VSE720974 WCA720971:WCA720974 WLW720971:WLW720974 WVS720971:WVS720974 K786507:K786510 JG786507:JG786510 TC786507:TC786510 ACY786507:ACY786510 AMU786507:AMU786510 AWQ786507:AWQ786510 BGM786507:BGM786510 BQI786507:BQI786510 CAE786507:CAE786510 CKA786507:CKA786510 CTW786507:CTW786510 DDS786507:DDS786510 DNO786507:DNO786510 DXK786507:DXK786510 EHG786507:EHG786510 ERC786507:ERC786510 FAY786507:FAY786510 FKU786507:FKU786510 FUQ786507:FUQ786510 GEM786507:GEM786510 GOI786507:GOI786510 GYE786507:GYE786510 HIA786507:HIA786510 HRW786507:HRW786510 IBS786507:IBS786510 ILO786507:ILO786510 IVK786507:IVK786510 JFG786507:JFG786510 JPC786507:JPC786510 JYY786507:JYY786510 KIU786507:KIU786510 KSQ786507:KSQ786510 LCM786507:LCM786510 LMI786507:LMI786510 LWE786507:LWE786510 MGA786507:MGA786510 MPW786507:MPW786510 MZS786507:MZS786510 NJO786507:NJO786510 NTK786507:NTK786510 ODG786507:ODG786510 ONC786507:ONC786510 OWY786507:OWY786510 PGU786507:PGU786510 PQQ786507:PQQ786510 QAM786507:QAM786510 QKI786507:QKI786510 QUE786507:QUE786510 REA786507:REA786510 RNW786507:RNW786510 RXS786507:RXS786510 SHO786507:SHO786510 SRK786507:SRK786510 TBG786507:TBG786510 TLC786507:TLC786510 TUY786507:TUY786510 UEU786507:UEU786510 UOQ786507:UOQ786510 UYM786507:UYM786510 VII786507:VII786510 VSE786507:VSE786510 WCA786507:WCA786510 WLW786507:WLW786510 WVS786507:WVS786510 K852043:K852046 JG852043:JG852046 TC852043:TC852046 ACY852043:ACY852046 AMU852043:AMU852046 AWQ852043:AWQ852046 BGM852043:BGM852046 BQI852043:BQI852046 CAE852043:CAE852046 CKA852043:CKA852046 CTW852043:CTW852046 DDS852043:DDS852046 DNO852043:DNO852046 DXK852043:DXK852046 EHG852043:EHG852046 ERC852043:ERC852046 FAY852043:FAY852046 FKU852043:FKU852046 FUQ852043:FUQ852046 GEM852043:GEM852046 GOI852043:GOI852046 GYE852043:GYE852046 HIA852043:HIA852046 HRW852043:HRW852046 IBS852043:IBS852046 ILO852043:ILO852046 IVK852043:IVK852046 JFG852043:JFG852046 JPC852043:JPC852046 JYY852043:JYY852046 KIU852043:KIU852046 KSQ852043:KSQ852046 LCM852043:LCM852046 LMI852043:LMI852046 LWE852043:LWE852046 MGA852043:MGA852046 MPW852043:MPW852046 MZS852043:MZS852046 NJO852043:NJO852046 NTK852043:NTK852046 ODG852043:ODG852046 ONC852043:ONC852046 OWY852043:OWY852046 PGU852043:PGU852046 PQQ852043:PQQ852046 QAM852043:QAM852046 QKI852043:QKI852046 QUE852043:QUE852046 REA852043:REA852046 RNW852043:RNW852046 RXS852043:RXS852046 SHO852043:SHO852046 SRK852043:SRK852046 TBG852043:TBG852046 TLC852043:TLC852046 TUY852043:TUY852046 UEU852043:UEU852046 UOQ852043:UOQ852046 UYM852043:UYM852046 VII852043:VII852046 VSE852043:VSE852046 WCA852043:WCA852046 WLW852043:WLW852046 WVS852043:WVS852046 K917579:K917582 JG917579:JG917582 TC917579:TC917582 ACY917579:ACY917582 AMU917579:AMU917582 AWQ917579:AWQ917582 BGM917579:BGM917582 BQI917579:BQI917582 CAE917579:CAE917582 CKA917579:CKA917582 CTW917579:CTW917582 DDS917579:DDS917582 DNO917579:DNO917582 DXK917579:DXK917582 EHG917579:EHG917582 ERC917579:ERC917582 FAY917579:FAY917582 FKU917579:FKU917582 FUQ917579:FUQ917582 GEM917579:GEM917582 GOI917579:GOI917582 GYE917579:GYE917582 HIA917579:HIA917582 HRW917579:HRW917582 IBS917579:IBS917582 ILO917579:ILO917582 IVK917579:IVK917582 JFG917579:JFG917582 JPC917579:JPC917582 JYY917579:JYY917582 KIU917579:KIU917582 KSQ917579:KSQ917582 LCM917579:LCM917582 LMI917579:LMI917582 LWE917579:LWE917582 MGA917579:MGA917582 MPW917579:MPW917582 MZS917579:MZS917582 NJO917579:NJO917582 NTK917579:NTK917582 ODG917579:ODG917582 ONC917579:ONC917582 OWY917579:OWY917582 PGU917579:PGU917582 PQQ917579:PQQ917582 QAM917579:QAM917582 QKI917579:QKI917582 QUE917579:QUE917582 REA917579:REA917582 RNW917579:RNW917582 RXS917579:RXS917582 SHO917579:SHO917582 SRK917579:SRK917582 TBG917579:TBG917582 TLC917579:TLC917582 TUY917579:TUY917582 UEU917579:UEU917582 UOQ917579:UOQ917582 UYM917579:UYM917582 VII917579:VII917582 VSE917579:VSE917582 WCA917579:WCA917582 WLW917579:WLW917582 WVS917579:WVS917582 K983115:K983118 JG983115:JG983118 TC983115:TC983118 ACY983115:ACY983118 AMU983115:AMU983118 AWQ983115:AWQ983118 BGM983115:BGM983118 BQI983115:BQI983118 CAE983115:CAE983118 CKA983115:CKA983118 CTW983115:CTW983118 DDS983115:DDS983118 DNO983115:DNO983118 DXK983115:DXK983118 EHG983115:EHG983118 ERC983115:ERC983118 FAY983115:FAY983118 FKU983115:FKU983118 FUQ983115:FUQ983118 GEM983115:GEM983118 GOI983115:GOI983118 GYE983115:GYE983118 HIA983115:HIA983118 HRW983115:HRW983118 IBS983115:IBS983118 ILO983115:ILO983118 IVK983115:IVK983118 JFG983115:JFG983118 JPC983115:JPC983118 JYY983115:JYY983118 KIU983115:KIU983118 KSQ983115:KSQ983118 LCM983115:LCM983118 LMI983115:LMI983118 LWE983115:LWE983118 MGA983115:MGA983118 MPW983115:MPW983118 MZS983115:MZS983118 NJO983115:NJO983118 NTK983115:NTK983118 ODG983115:ODG983118 ONC983115:ONC983118 OWY983115:OWY983118 PGU983115:PGU983118 PQQ983115:PQQ983118 QAM983115:QAM983118 QKI983115:QKI983118 QUE983115:QUE983118 REA983115:REA983118 RNW983115:RNW983118 RXS983115:RXS983118 SHO983115:SHO983118 SRK983115:SRK983118 TBG983115:TBG983118 TLC983115:TLC983118 TUY983115:TUY983118 UEU983115:UEU983118 UOQ983115:UOQ983118 UYM983115:UYM983118 VII983115:VII983118 VSE983115:VSE983118 WCA983115:WCA983118 WLW983115:WLW983118 WVS983115:WVS983118 T17 T65513 JP65513 TL65513 ADH65513 AND65513 AWZ65513 BGV65513 BQR65513 CAN65513 CKJ65513 CUF65513 DEB65513 DNX65513 DXT65513 EHP65513 ERL65513 FBH65513 FLD65513 FUZ65513 GEV65513 GOR65513 GYN65513 HIJ65513 HSF65513 ICB65513 ILX65513 IVT65513 JFP65513 JPL65513 JZH65513 KJD65513 KSZ65513 LCV65513 LMR65513 LWN65513 MGJ65513 MQF65513 NAB65513 NJX65513 NTT65513 ODP65513 ONL65513 OXH65513 PHD65513 PQZ65513 QAV65513 QKR65513 QUN65513 REJ65513 ROF65513 RYB65513 SHX65513 SRT65513 TBP65513 TLL65513 TVH65513 UFD65513 UOZ65513 UYV65513 VIR65513 VSN65513 WCJ65513 WMF65513 WWB65513 T131049 JP131049 TL131049 ADH131049 AND131049 AWZ131049 BGV131049 BQR131049 CAN131049 CKJ131049 CUF131049 DEB131049 DNX131049 DXT131049 EHP131049 ERL131049 FBH131049 FLD131049 FUZ131049 GEV131049 GOR131049 GYN131049 HIJ131049 HSF131049 ICB131049 ILX131049 IVT131049 JFP131049 JPL131049 JZH131049 KJD131049 KSZ131049 LCV131049 LMR131049 LWN131049 MGJ131049 MQF131049 NAB131049 NJX131049 NTT131049 ODP131049 ONL131049 OXH131049 PHD131049 PQZ131049 QAV131049 QKR131049 QUN131049 REJ131049 ROF131049 RYB131049 SHX131049 SRT131049 TBP131049 TLL131049 TVH131049 UFD131049 UOZ131049 UYV131049 VIR131049 VSN131049 WCJ131049 WMF131049 WWB131049 T196585 JP196585 TL196585 ADH196585 AND196585 AWZ196585 BGV196585 BQR196585 CAN196585 CKJ196585 CUF196585 DEB196585 DNX196585 DXT196585 EHP196585 ERL196585 FBH196585 FLD196585 FUZ196585 GEV196585 GOR196585 GYN196585 HIJ196585 HSF196585 ICB196585 ILX196585 IVT196585 JFP196585 JPL196585 JZH196585 KJD196585 KSZ196585 LCV196585 LMR196585 LWN196585 MGJ196585 MQF196585 NAB196585 NJX196585 NTT196585 ODP196585 ONL196585 OXH196585 PHD196585 PQZ196585 QAV196585 QKR196585 QUN196585 REJ196585 ROF196585 RYB196585 SHX196585 SRT196585 TBP196585 TLL196585 TVH196585 UFD196585 UOZ196585 UYV196585 VIR196585 VSN196585 WCJ196585 WMF196585 WWB196585 T262121 JP262121 TL262121 ADH262121 AND262121 AWZ262121 BGV262121 BQR262121 CAN262121 CKJ262121 CUF262121 DEB262121 DNX262121 DXT262121 EHP262121 ERL262121 FBH262121 FLD262121 FUZ262121 GEV262121 GOR262121 GYN262121 HIJ262121 HSF262121 ICB262121 ILX262121 IVT262121 JFP262121 JPL262121 JZH262121 KJD262121 KSZ262121 LCV262121 LMR262121 LWN262121 MGJ262121 MQF262121 NAB262121 NJX262121 NTT262121 ODP262121 ONL262121 OXH262121 PHD262121 PQZ262121 QAV262121 QKR262121 QUN262121 REJ262121 ROF262121 RYB262121 SHX262121 SRT262121 TBP262121 TLL262121 TVH262121 UFD262121 UOZ262121 UYV262121 VIR262121 VSN262121 WCJ262121 WMF262121 WWB262121 T327657 JP327657 TL327657 ADH327657 AND327657 AWZ327657 BGV327657 BQR327657 CAN327657 CKJ327657 CUF327657 DEB327657 DNX327657 DXT327657 EHP327657 ERL327657 FBH327657 FLD327657 FUZ327657 GEV327657 GOR327657 GYN327657 HIJ327657 HSF327657 ICB327657 ILX327657 IVT327657 JFP327657 JPL327657 JZH327657 KJD327657 KSZ327657 LCV327657 LMR327657 LWN327657 MGJ327657 MQF327657 NAB327657 NJX327657 NTT327657 ODP327657 ONL327657 OXH327657 PHD327657 PQZ327657 QAV327657 QKR327657 QUN327657 REJ327657 ROF327657 RYB327657 SHX327657 SRT327657 TBP327657 TLL327657 TVH327657 UFD327657 UOZ327657 UYV327657 VIR327657 VSN327657 WCJ327657 WMF327657 WWB327657 T393193 JP393193 TL393193 ADH393193 AND393193 AWZ393193 BGV393193 BQR393193 CAN393193 CKJ393193 CUF393193 DEB393193 DNX393193 DXT393193 EHP393193 ERL393193 FBH393193 FLD393193 FUZ393193 GEV393193 GOR393193 GYN393193 HIJ393193 HSF393193 ICB393193 ILX393193 IVT393193 JFP393193 JPL393193 JZH393193 KJD393193 KSZ393193 LCV393193 LMR393193 LWN393193 MGJ393193 MQF393193 NAB393193 NJX393193 NTT393193 ODP393193 ONL393193 OXH393193 PHD393193 PQZ393193 QAV393193 QKR393193 QUN393193 REJ393193 ROF393193 RYB393193 SHX393193 SRT393193 TBP393193 TLL393193 TVH393193 UFD393193 UOZ393193 UYV393193 VIR393193 VSN393193 WCJ393193 WMF393193 WWB393193 T458729 JP458729 TL458729 ADH458729 AND458729 AWZ458729 BGV458729 BQR458729 CAN458729 CKJ458729 CUF458729 DEB458729 DNX458729 DXT458729 EHP458729 ERL458729 FBH458729 FLD458729 FUZ458729 GEV458729 GOR458729 GYN458729 HIJ458729 HSF458729 ICB458729 ILX458729 IVT458729 JFP458729 JPL458729 JZH458729 KJD458729 KSZ458729 LCV458729 LMR458729 LWN458729 MGJ458729 MQF458729 NAB458729 NJX458729 NTT458729 ODP458729 ONL458729 OXH458729 PHD458729 PQZ458729 QAV458729 QKR458729 QUN458729 REJ458729 ROF458729 RYB458729 SHX458729 SRT458729 TBP458729 TLL458729 TVH458729 UFD458729 UOZ458729 UYV458729 VIR458729 VSN458729 WCJ458729 WMF458729 WWB458729 T524265 JP524265 TL524265 ADH524265 AND524265 AWZ524265 BGV524265 BQR524265 CAN524265 CKJ524265 CUF524265 DEB524265 DNX524265 DXT524265 EHP524265 ERL524265 FBH524265 FLD524265 FUZ524265 GEV524265 GOR524265 GYN524265 HIJ524265 HSF524265 ICB524265 ILX524265 IVT524265 JFP524265 JPL524265 JZH524265 KJD524265 KSZ524265 LCV524265 LMR524265 LWN524265 MGJ524265 MQF524265 NAB524265 NJX524265 NTT524265 ODP524265 ONL524265 OXH524265 PHD524265 PQZ524265 QAV524265 QKR524265 QUN524265 REJ524265 ROF524265 RYB524265 SHX524265 SRT524265 TBP524265 TLL524265 TVH524265 UFD524265 UOZ524265 UYV524265 VIR524265 VSN524265 WCJ524265 WMF524265 WWB524265 T589801 JP589801 TL589801 ADH589801 AND589801 AWZ589801 BGV589801 BQR589801 CAN589801 CKJ589801 CUF589801 DEB589801 DNX589801 DXT589801 EHP589801 ERL589801 FBH589801 FLD589801 FUZ589801 GEV589801 GOR589801 GYN589801 HIJ589801 HSF589801 ICB589801 ILX589801 IVT589801 JFP589801 JPL589801 JZH589801 KJD589801 KSZ589801 LCV589801 LMR589801 LWN589801 MGJ589801 MQF589801 NAB589801 NJX589801 NTT589801 ODP589801 ONL589801 OXH589801 PHD589801 PQZ589801 QAV589801 QKR589801 QUN589801 REJ589801 ROF589801 RYB589801 SHX589801 SRT589801 TBP589801 TLL589801 TVH589801 UFD589801 UOZ589801 UYV589801 VIR589801 VSN589801 WCJ589801 WMF589801 WWB589801 T655337 JP655337 TL655337 ADH655337 AND655337 AWZ655337 BGV655337 BQR655337 CAN655337 CKJ655337 CUF655337 DEB655337 DNX655337 DXT655337 EHP655337 ERL655337 FBH655337 FLD655337 FUZ655337 GEV655337 GOR655337 GYN655337 HIJ655337 HSF655337 ICB655337 ILX655337 IVT655337 JFP655337 JPL655337 JZH655337 KJD655337 KSZ655337 LCV655337 LMR655337 LWN655337 MGJ655337 MQF655337 NAB655337 NJX655337 NTT655337 ODP655337 ONL655337 OXH655337 PHD655337 PQZ655337 QAV655337 QKR655337 QUN655337 REJ655337 ROF655337 RYB655337 SHX655337 SRT655337 TBP655337 TLL655337 TVH655337 UFD655337 UOZ655337 UYV655337 VIR655337 VSN655337 WCJ655337 WMF655337 WWB655337 T720873 JP720873 TL720873 ADH720873 AND720873 AWZ720873 BGV720873 BQR720873 CAN720873 CKJ720873 CUF720873 DEB720873 DNX720873 DXT720873 EHP720873 ERL720873 FBH720873 FLD720873 FUZ720873 GEV720873 GOR720873 GYN720873 HIJ720873 HSF720873 ICB720873 ILX720873 IVT720873 JFP720873 JPL720873 JZH720873 KJD720873 KSZ720873 LCV720873 LMR720873 LWN720873 MGJ720873 MQF720873 NAB720873 NJX720873 NTT720873 ODP720873 ONL720873 OXH720873 PHD720873 PQZ720873 QAV720873 QKR720873 QUN720873 REJ720873 ROF720873 RYB720873 SHX720873 SRT720873 TBP720873 TLL720873 TVH720873 UFD720873 UOZ720873 UYV720873 VIR720873 VSN720873 WCJ720873 WMF720873 WWB720873 T786409 JP786409 TL786409 ADH786409 AND786409 AWZ786409 BGV786409 BQR786409 CAN786409 CKJ786409 CUF786409 DEB786409 DNX786409 DXT786409 EHP786409 ERL786409 FBH786409 FLD786409 FUZ786409 GEV786409 GOR786409 GYN786409 HIJ786409 HSF786409 ICB786409 ILX786409 IVT786409 JFP786409 JPL786409 JZH786409 KJD786409 KSZ786409 LCV786409 LMR786409 LWN786409 MGJ786409 MQF786409 NAB786409 NJX786409 NTT786409 ODP786409 ONL786409 OXH786409 PHD786409 PQZ786409 QAV786409 QKR786409 QUN786409 REJ786409 ROF786409 RYB786409 SHX786409 SRT786409 TBP786409 TLL786409 TVH786409 UFD786409 UOZ786409 UYV786409 VIR786409 VSN786409 WCJ786409 WMF786409 WWB786409 T851945 JP851945 TL851945 ADH851945 AND851945 AWZ851945 BGV851945 BQR851945 CAN851945 CKJ851945 CUF851945 DEB851945 DNX851945 DXT851945 EHP851945 ERL851945 FBH851945 FLD851945 FUZ851945 GEV851945 GOR851945 GYN851945 HIJ851945 HSF851945 ICB851945 ILX851945 IVT851945 JFP851945 JPL851945 JZH851945 KJD851945 KSZ851945 LCV851945 LMR851945 LWN851945 MGJ851945 MQF851945 NAB851945 NJX851945 NTT851945 ODP851945 ONL851945 OXH851945 PHD851945 PQZ851945 QAV851945 QKR851945 QUN851945 REJ851945 ROF851945 RYB851945 SHX851945 SRT851945 TBP851945 TLL851945 TVH851945 UFD851945 UOZ851945 UYV851945 VIR851945 VSN851945 WCJ851945 WMF851945 WWB851945 T917481 JP917481 TL917481 ADH917481 AND917481 AWZ917481 BGV917481 BQR917481 CAN917481 CKJ917481 CUF917481 DEB917481 DNX917481 DXT917481 EHP917481 ERL917481 FBH917481 FLD917481 FUZ917481 GEV917481 GOR917481 GYN917481 HIJ917481 HSF917481 ICB917481 ILX917481 IVT917481 JFP917481 JPL917481 JZH917481 KJD917481 KSZ917481 LCV917481 LMR917481 LWN917481 MGJ917481 MQF917481 NAB917481 NJX917481 NTT917481 ODP917481 ONL917481 OXH917481 PHD917481 PQZ917481 QAV917481 QKR917481 QUN917481 REJ917481 ROF917481 RYB917481 SHX917481 SRT917481 TBP917481 TLL917481 TVH917481 UFD917481 UOZ917481 UYV917481 VIR917481 VSN917481 WCJ917481 WMF917481 WWB917481 T983017 JP983017 TL983017 ADH983017 AND983017 AWZ983017 BGV983017 BQR983017 CAN983017 CKJ983017 CUF983017 DEB983017 DNX983017 DXT983017 EHP983017 ERL983017 FBH983017 FLD983017 FUZ983017 GEV983017 GOR983017 GYN983017 HIJ983017 HSF983017 ICB983017 ILX983017 IVT983017 JFP983017 JPL983017 JZH983017 KJD983017 KSZ983017 LCV983017 LMR983017 LWN983017 MGJ983017 MQF983017 NAB983017 NJX983017 NTT983017 ODP983017 ONL983017 OXH983017 PHD983017 PQZ983017 QAV983017 QKR983017 QUN983017 REJ983017 ROF983017 RYB983017 SHX983017 SRT983017 TBP983017 TLL983017 TVH983017 UFD983017 UOZ983017 UYV983017 VIR983017 VSN983017 WCJ983017 WMF983017 M11 WVU11 WLY11 WCC11 VSG11 VIK11 UYO11 UOS11 UEW11 TVA11 TLE11 TBI11 SRM11 SHQ11 RXU11 RNY11 REC11 QUG11 QKK11 QAO11 PQS11 PGW11 OXA11 ONE11 ODI11 NTM11 NJQ11 MZU11 MPY11 MGC11 LWG11 LMK11 LCO11 KSS11 KIW11 JZA11 JPE11 JFI11 IVM11 ILQ11 IBU11 HRY11 HIC11 GYG11 GOK11 GEO11 FUS11 FKW11 FBA11 ERE11 EHI11 DXM11 DNQ11 DDU11 CTY11 CKC11 CAG11 BQK11 BGO11 AWS11 AMW11 ADA11 TE11 WVS72:WVS78 WLW72:WLW78 WCA72:WCA78 VSE72:VSE78 VII72:VII78 UYM72:UYM78 UOQ72:UOQ78 UEU72:UEU78 TUY72:TUY78 TLC72:TLC78 TBG72:TBG78 SRK72:SRK78 SHO72:SHO78 RXS72:RXS78 RNW72:RNW78 REA72:REA78 QUE72:QUE78 QKI72:QKI78 QAM72:QAM78 PQQ72:PQQ78 PGU72:PGU78 OWY72:OWY78 ONC72:ONC78 ODG72:ODG78 NTK72:NTK78 NJO72:NJO78 MZS72:MZS78 MPW72:MPW78 MGA72:MGA78 LWE72:LWE78 LMI72:LMI78 LCM72:LCM78 KSQ72:KSQ78 KIU72:KIU78 JYY72:JYY78 JPC72:JPC78 JFG72:JFG78 IVK72:IVK78 ILO72:ILO78 IBS72:IBS78 HRW72:HRW78 HIA72:HIA78 GYE72:GYE78 GOI72:GOI78 GEM72:GEM78 FUQ72:FUQ78 FKU72:FKU78 FAY72:FAY78 ERC72:ERC78 EHG72:EHG78 DXK72:DXK78 DNO72:DNO78 DDS72:DDS78 CTW72:CTW78 CKA72:CKA78 CAE72:CAE78 BQI72:BQI78 BGM72:BGM78 AWQ72:AWQ78 AMU72:AMU78 ACY72:ACY78 TC72:TC78 JG72:JG78 T16:V16 K72:K82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DZ66"/>
  <sheetViews>
    <sheetView zoomScaleNormal="100" zoomScaleSheetLayoutView="99" workbookViewId="0">
      <pane xSplit="1" ySplit="7" topLeftCell="B9" activePane="bottomRight" state="frozen"/>
      <selection pane="topRight" activeCell="B1" sqref="B1"/>
      <selection pane="bottomLeft" activeCell="A8" sqref="A8"/>
      <selection pane="bottomRight" activeCell="B2" sqref="B2:F2"/>
    </sheetView>
  </sheetViews>
  <sheetFormatPr defaultColWidth="8.7109375" defaultRowHeight="15" x14ac:dyDescent="0.25"/>
  <cols>
    <col min="1" max="1" width="0.7109375" style="4" customWidth="1"/>
    <col min="2" max="2" width="61.42578125" style="4" customWidth="1"/>
    <col min="3" max="3" width="0.7109375" style="4" customWidth="1"/>
    <col min="4" max="5" width="31.28515625" style="554" customWidth="1"/>
    <col min="6" max="6" width="13.28515625" style="5" customWidth="1"/>
    <col min="7" max="7" width="1.28515625" customWidth="1"/>
    <col min="8" max="8" width="14.7109375" style="555" customWidth="1"/>
    <col min="9" max="16384" width="8.7109375" style="4"/>
  </cols>
  <sheetData>
    <row r="1" spans="1:130" ht="15.75" x14ac:dyDescent="0.25">
      <c r="B1" s="1026" t="str">
        <f>file</f>
        <v>KHC RHTF Home Repair &amp; Recovery Program</v>
      </c>
      <c r="C1" s="1026"/>
      <c r="D1" s="1026"/>
      <c r="E1" s="1026"/>
      <c r="F1" s="1026"/>
      <c r="G1" s="4"/>
      <c r="H1" s="528"/>
    </row>
    <row r="2" spans="1:130" ht="21" x14ac:dyDescent="0.25">
      <c r="B2" s="1027" t="s">
        <v>260</v>
      </c>
      <c r="C2" s="1027"/>
      <c r="D2" s="1027"/>
      <c r="E2" s="1027"/>
      <c r="F2" s="1027"/>
      <c r="H2" s="528"/>
    </row>
    <row r="3" spans="1:130" s="111" customFormat="1" ht="14.65" customHeight="1" x14ac:dyDescent="0.2">
      <c r="A3" s="105"/>
      <c r="B3" s="517">
        <f>developer</f>
        <v>0</v>
      </c>
      <c r="C3" s="106"/>
      <c r="D3" s="495" t="s">
        <v>35</v>
      </c>
      <c r="E3" s="1022">
        <f>ProjNum</f>
        <v>0</v>
      </c>
      <c r="F3" s="1022"/>
      <c r="G3" s="435"/>
      <c r="H3" s="43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row>
    <row r="4" spans="1:130" s="111" customFormat="1" ht="12.75" x14ac:dyDescent="0.2">
      <c r="A4" s="105"/>
      <c r="B4" s="517">
        <f>proj</f>
        <v>0</v>
      </c>
      <c r="C4" s="106"/>
      <c r="D4" s="496" t="s">
        <v>411</v>
      </c>
      <c r="E4" s="436">
        <f>Constr</f>
        <v>0</v>
      </c>
      <c r="F4" s="504"/>
      <c r="G4" s="435"/>
      <c r="H4" s="43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row>
    <row r="5" spans="1:130" s="111" customFormat="1" ht="13.5" customHeight="1" x14ac:dyDescent="0.2">
      <c r="A5" s="105"/>
      <c r="B5" s="518">
        <f>city</f>
        <v>0</v>
      </c>
      <c r="C5" s="106"/>
      <c r="D5" s="495" t="s">
        <v>248</v>
      </c>
      <c r="E5" s="1022">
        <f>buyer</f>
        <v>0</v>
      </c>
      <c r="F5" s="1022"/>
      <c r="G5" s="435"/>
      <c r="H5" s="43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row>
    <row r="6" spans="1:130" ht="34.15" customHeight="1" thickBot="1" x14ac:dyDescent="0.3">
      <c r="B6" s="1028" t="s">
        <v>575</v>
      </c>
      <c r="C6" s="1028"/>
      <c r="D6" s="1028"/>
      <c r="E6" s="1028"/>
      <c r="F6" s="1028"/>
      <c r="H6" s="528"/>
    </row>
    <row r="7" spans="1:130" ht="41.65" customHeight="1" thickBot="1" x14ac:dyDescent="0.3">
      <c r="B7" s="673" t="s">
        <v>425</v>
      </c>
      <c r="D7" s="1031" t="s">
        <v>422</v>
      </c>
      <c r="E7" s="1032"/>
      <c r="F7" s="530" t="s">
        <v>364</v>
      </c>
      <c r="H7" s="743" t="s">
        <v>435</v>
      </c>
    </row>
    <row r="8" spans="1:130" s="450" customFormat="1" ht="12.75" x14ac:dyDescent="0.2">
      <c r="B8" s="531" t="s">
        <v>265</v>
      </c>
      <c r="D8" s="532"/>
      <c r="E8" s="532"/>
      <c r="F8" s="533"/>
      <c r="H8" s="534"/>
    </row>
    <row r="9" spans="1:130" s="450" customFormat="1" ht="107.65" customHeight="1" x14ac:dyDescent="0.2">
      <c r="B9" s="535" t="s">
        <v>266</v>
      </c>
      <c r="D9" s="1009"/>
      <c r="E9" s="1010"/>
      <c r="F9" s="519"/>
      <c r="H9" s="520"/>
    </row>
    <row r="10" spans="1:130" s="450" customFormat="1" ht="39.6" customHeight="1" x14ac:dyDescent="0.2">
      <c r="B10" s="535" t="s">
        <v>267</v>
      </c>
      <c r="D10" s="1009"/>
      <c r="E10" s="1010"/>
      <c r="F10" s="519"/>
      <c r="H10" s="520"/>
    </row>
    <row r="11" spans="1:130" s="450" customFormat="1" ht="51" customHeight="1" x14ac:dyDescent="0.2">
      <c r="B11" s="535" t="s">
        <v>268</v>
      </c>
      <c r="D11" s="1009"/>
      <c r="E11" s="1010"/>
      <c r="F11" s="519"/>
      <c r="H11" s="520"/>
    </row>
    <row r="12" spans="1:130" s="450" customFormat="1" ht="50.1" customHeight="1" thickBot="1" x14ac:dyDescent="0.25">
      <c r="B12" s="536" t="s">
        <v>269</v>
      </c>
      <c r="D12" s="1016"/>
      <c r="E12" s="1017"/>
      <c r="F12" s="521"/>
      <c r="H12" s="522"/>
    </row>
    <row r="13" spans="1:130" s="450" customFormat="1" ht="25.5" x14ac:dyDescent="0.2">
      <c r="B13" s="531" t="s">
        <v>270</v>
      </c>
      <c r="D13" s="537"/>
      <c r="E13" s="537"/>
      <c r="F13" s="538"/>
      <c r="H13" s="539"/>
    </row>
    <row r="14" spans="1:130" s="450" customFormat="1" ht="29.25" customHeight="1" x14ac:dyDescent="0.2">
      <c r="B14" s="540" t="s">
        <v>296</v>
      </c>
      <c r="D14" s="1035"/>
      <c r="E14" s="1036"/>
      <c r="F14" s="1029"/>
      <c r="H14" s="1004"/>
    </row>
    <row r="15" spans="1:130" s="450" customFormat="1" ht="25.5" x14ac:dyDescent="0.2">
      <c r="B15" s="540" t="s">
        <v>297</v>
      </c>
      <c r="D15" s="1037"/>
      <c r="E15" s="1038"/>
      <c r="F15" s="1030"/>
      <c r="H15" s="1005"/>
    </row>
    <row r="16" spans="1:130" s="450" customFormat="1" ht="77.650000000000006" customHeight="1" thickBot="1" x14ac:dyDescent="0.25">
      <c r="B16" s="541" t="s">
        <v>298</v>
      </c>
      <c r="D16" s="1033"/>
      <c r="E16" s="1034"/>
      <c r="F16" s="1021"/>
      <c r="H16" s="1006"/>
    </row>
    <row r="17" spans="2:8" s="450" customFormat="1" ht="75.599999999999994" customHeight="1" thickBot="1" x14ac:dyDescent="0.25">
      <c r="B17" s="542" t="s">
        <v>271</v>
      </c>
      <c r="D17" s="1011"/>
      <c r="E17" s="1011"/>
      <c r="F17" s="523"/>
      <c r="H17" s="753"/>
    </row>
    <row r="18" spans="2:8" s="450" customFormat="1" ht="12.75" x14ac:dyDescent="0.2">
      <c r="B18" s="531" t="s">
        <v>272</v>
      </c>
      <c r="D18" s="537"/>
      <c r="E18" s="537"/>
      <c r="F18" s="538"/>
      <c r="H18" s="539"/>
    </row>
    <row r="19" spans="2:8" s="450" customFormat="1" ht="49.9" customHeight="1" x14ac:dyDescent="0.2">
      <c r="B19" s="535" t="s">
        <v>273</v>
      </c>
      <c r="D19" s="1009"/>
      <c r="E19" s="1010"/>
      <c r="F19" s="519"/>
      <c r="H19" s="520"/>
    </row>
    <row r="20" spans="2:8" s="450" customFormat="1" ht="49.9" customHeight="1" x14ac:dyDescent="0.2">
      <c r="B20" s="535" t="s">
        <v>274</v>
      </c>
      <c r="D20" s="1009"/>
      <c r="E20" s="1010"/>
      <c r="F20" s="519"/>
      <c r="H20" s="520"/>
    </row>
    <row r="21" spans="2:8" s="450" customFormat="1" ht="35.65" customHeight="1" thickBot="1" x14ac:dyDescent="0.25">
      <c r="B21" s="535" t="s">
        <v>275</v>
      </c>
      <c r="D21" s="1009"/>
      <c r="E21" s="1010"/>
      <c r="F21" s="519"/>
      <c r="H21" s="520"/>
    </row>
    <row r="22" spans="2:8" s="450" customFormat="1" ht="13.5" hidden="1" thickBot="1" x14ac:dyDescent="0.25">
      <c r="B22" s="541"/>
      <c r="D22" s="738"/>
      <c r="E22" s="738"/>
      <c r="F22" s="521"/>
      <c r="H22" s="522"/>
    </row>
    <row r="23" spans="2:8" s="450" customFormat="1" ht="49.9" customHeight="1" thickBot="1" x14ac:dyDescent="0.25">
      <c r="B23" s="739" t="s">
        <v>276</v>
      </c>
      <c r="D23" s="1007"/>
      <c r="E23" s="1007"/>
      <c r="F23" s="747"/>
      <c r="H23" s="744"/>
    </row>
    <row r="24" spans="2:8" s="450" customFormat="1" ht="13.5" hidden="1" thickBot="1" x14ac:dyDescent="0.25">
      <c r="B24" s="745"/>
      <c r="D24" s="738"/>
      <c r="E24" s="738"/>
      <c r="F24" s="521"/>
      <c r="H24" s="522"/>
    </row>
    <row r="25" spans="2:8" s="450" customFormat="1" ht="63.75" customHeight="1" thickBot="1" x14ac:dyDescent="0.25">
      <c r="B25" s="741" t="s">
        <v>277</v>
      </c>
      <c r="D25" s="1023"/>
      <c r="E25" s="1024"/>
      <c r="F25" s="740"/>
      <c r="H25" s="742"/>
    </row>
    <row r="26" spans="2:8" s="450" customFormat="1" ht="13.5" hidden="1" thickBot="1" x14ac:dyDescent="0.25">
      <c r="B26" s="542"/>
      <c r="D26" s="736"/>
      <c r="E26" s="737"/>
      <c r="F26" s="521"/>
      <c r="H26" s="522"/>
    </row>
    <row r="27" spans="2:8" s="450" customFormat="1" ht="49.9" customHeight="1" thickBot="1" x14ac:dyDescent="0.25">
      <c r="B27" s="543" t="s">
        <v>278</v>
      </c>
      <c r="D27" s="1011"/>
      <c r="E27" s="1012"/>
      <c r="F27" s="525"/>
      <c r="H27" s="753"/>
    </row>
    <row r="28" spans="2:8" s="450" customFormat="1" ht="12.75" x14ac:dyDescent="0.2">
      <c r="B28" s="531" t="s">
        <v>279</v>
      </c>
      <c r="D28" s="537"/>
      <c r="E28" s="537"/>
      <c r="F28" s="538"/>
      <c r="H28" s="545"/>
    </row>
    <row r="29" spans="2:8" s="450" customFormat="1" ht="33" customHeight="1" x14ac:dyDescent="0.2">
      <c r="B29" s="535" t="s">
        <v>280</v>
      </c>
      <c r="D29" s="1009"/>
      <c r="E29" s="1010"/>
      <c r="F29" s="519"/>
      <c r="H29" s="520"/>
    </row>
    <row r="30" spans="2:8" s="450" customFormat="1" ht="33" customHeight="1" x14ac:dyDescent="0.2">
      <c r="B30" s="535" t="s">
        <v>281</v>
      </c>
      <c r="D30" s="1009"/>
      <c r="E30" s="1010"/>
      <c r="F30" s="519"/>
      <c r="H30" s="520"/>
    </row>
    <row r="31" spans="2:8" s="450" customFormat="1" ht="33" customHeight="1" thickBot="1" x14ac:dyDescent="0.25">
      <c r="B31" s="536" t="s">
        <v>282</v>
      </c>
      <c r="D31" s="1016"/>
      <c r="E31" s="1017"/>
      <c r="F31" s="521"/>
      <c r="H31" s="522"/>
    </row>
    <row r="32" spans="2:8" s="450" customFormat="1" ht="65.099999999999994" customHeight="1" thickBot="1" x14ac:dyDescent="0.25">
      <c r="B32" s="542" t="s">
        <v>283</v>
      </c>
      <c r="D32" s="1007"/>
      <c r="E32" s="1008"/>
      <c r="F32" s="526"/>
      <c r="H32" s="742"/>
    </row>
    <row r="33" spans="2:8" s="450" customFormat="1" ht="50.65" customHeight="1" x14ac:dyDescent="0.2">
      <c r="B33" s="544" t="s">
        <v>569</v>
      </c>
      <c r="D33" s="1009"/>
      <c r="E33" s="1010"/>
      <c r="F33" s="519"/>
      <c r="H33" s="520"/>
    </row>
    <row r="34" spans="2:8" s="450" customFormat="1" ht="50.65" customHeight="1" thickBot="1" x14ac:dyDescent="0.25">
      <c r="B34" s="536" t="s">
        <v>570</v>
      </c>
      <c r="D34" s="1016"/>
      <c r="E34" s="1017"/>
      <c r="F34" s="521"/>
      <c r="H34" s="522"/>
    </row>
    <row r="35" spans="2:8" s="450" customFormat="1" ht="87" customHeight="1" x14ac:dyDescent="0.2">
      <c r="B35" s="741" t="s">
        <v>284</v>
      </c>
      <c r="D35" s="1007"/>
      <c r="E35" s="1008"/>
      <c r="F35" s="740"/>
      <c r="H35" s="742"/>
    </row>
    <row r="36" spans="2:8" s="450" customFormat="1" ht="13.5" hidden="1" thickBot="1" x14ac:dyDescent="0.25">
      <c r="B36" s="542"/>
      <c r="D36" s="1033"/>
      <c r="E36" s="1034"/>
      <c r="F36" s="521"/>
      <c r="H36" s="522"/>
    </row>
    <row r="37" spans="2:8" s="450" customFormat="1" ht="12.75" x14ac:dyDescent="0.2">
      <c r="B37" s="531" t="s">
        <v>285</v>
      </c>
      <c r="D37" s="537"/>
      <c r="E37" s="537"/>
      <c r="F37" s="538"/>
      <c r="H37" s="539"/>
    </row>
    <row r="38" spans="2:8" s="450" customFormat="1" ht="42" customHeight="1" x14ac:dyDescent="0.2">
      <c r="B38" s="535" t="s">
        <v>286</v>
      </c>
      <c r="D38" s="1009"/>
      <c r="E38" s="1010"/>
      <c r="F38" s="519"/>
      <c r="H38" s="520"/>
    </row>
    <row r="39" spans="2:8" s="450" customFormat="1" ht="42" customHeight="1" x14ac:dyDescent="0.2">
      <c r="B39" s="535" t="s">
        <v>287</v>
      </c>
      <c r="D39" s="1009"/>
      <c r="E39" s="1010"/>
      <c r="F39" s="519"/>
      <c r="H39" s="520"/>
    </row>
    <row r="40" spans="2:8" s="450" customFormat="1" ht="42" customHeight="1" thickBot="1" x14ac:dyDescent="0.25">
      <c r="B40" s="536" t="s">
        <v>288</v>
      </c>
      <c r="D40" s="1016"/>
      <c r="E40" s="1017"/>
      <c r="F40" s="521"/>
      <c r="H40" s="522"/>
    </row>
    <row r="41" spans="2:8" s="450" customFormat="1" ht="72" customHeight="1" thickBot="1" x14ac:dyDescent="0.25">
      <c r="B41" s="542" t="s">
        <v>289</v>
      </c>
      <c r="D41" s="1011"/>
      <c r="E41" s="1012"/>
      <c r="F41" s="527"/>
      <c r="H41" s="524"/>
    </row>
    <row r="42" spans="2:8" s="450" customFormat="1" ht="12.75" x14ac:dyDescent="0.2">
      <c r="B42" s="1015" t="s">
        <v>290</v>
      </c>
      <c r="C42" s="1015"/>
      <c r="D42" s="1015"/>
      <c r="E42" s="1015"/>
      <c r="F42" s="746"/>
      <c r="H42" s="545"/>
    </row>
    <row r="43" spans="2:8" s="450" customFormat="1" ht="43.5" customHeight="1" x14ac:dyDescent="0.2">
      <c r="B43" s="535" t="s">
        <v>291</v>
      </c>
      <c r="D43" s="1009"/>
      <c r="E43" s="1010"/>
      <c r="F43" s="519"/>
      <c r="H43" s="520"/>
    </row>
    <row r="44" spans="2:8" s="450" customFormat="1" ht="33.75" customHeight="1" x14ac:dyDescent="0.2">
      <c r="B44" s="535" t="s">
        <v>292</v>
      </c>
      <c r="D44" s="1009"/>
      <c r="E44" s="1010"/>
      <c r="F44" s="519"/>
      <c r="H44" s="520"/>
    </row>
    <row r="45" spans="2:8" s="450" customFormat="1" ht="36.75" customHeight="1" x14ac:dyDescent="0.2">
      <c r="B45" s="535" t="s">
        <v>293</v>
      </c>
      <c r="D45" s="1009"/>
      <c r="E45" s="1010"/>
      <c r="F45" s="519"/>
      <c r="H45" s="520"/>
    </row>
    <row r="46" spans="2:8" s="450" customFormat="1" ht="42.75" customHeight="1" x14ac:dyDescent="0.2">
      <c r="B46" s="535" t="s">
        <v>294</v>
      </c>
      <c r="D46" s="1009"/>
      <c r="E46" s="1010"/>
      <c r="F46" s="519"/>
      <c r="H46" s="520"/>
    </row>
    <row r="47" spans="2:8" s="450" customFormat="1" ht="42.75" customHeight="1" x14ac:dyDescent="0.2">
      <c r="B47" s="805" t="s">
        <v>295</v>
      </c>
      <c r="D47" s="768"/>
      <c r="E47" s="769"/>
      <c r="F47" s="767"/>
      <c r="H47" s="766"/>
    </row>
    <row r="48" spans="2:8" s="450" customFormat="1" ht="45.75" customHeight="1" thickBot="1" x14ac:dyDescent="0.25">
      <c r="B48" s="806" t="s">
        <v>591</v>
      </c>
      <c r="D48" s="1016"/>
      <c r="E48" s="1017"/>
      <c r="F48" s="521"/>
      <c r="H48" s="522"/>
    </row>
    <row r="49" spans="2:13" s="450" customFormat="1" ht="21" customHeight="1" x14ac:dyDescent="0.2">
      <c r="B49" s="1018" t="s">
        <v>571</v>
      </c>
      <c r="D49" s="751" t="s">
        <v>363</v>
      </c>
      <c r="E49" s="760">
        <f>ROUNDDOWN('a)Compliance &amp; Underwriting'!C19*SUM('2)Repair Scope'!F9:F48),0)</f>
        <v>0</v>
      </c>
      <c r="F49" s="1020"/>
      <c r="H49" s="1013"/>
    </row>
    <row r="50" spans="2:13" s="450" customFormat="1" ht="22.5" customHeight="1" thickBot="1" x14ac:dyDescent="0.25">
      <c r="B50" s="1019"/>
      <c r="D50" s="752" t="s">
        <v>572</v>
      </c>
      <c r="E50" s="761" t="e">
        <f>F49/SUM(F9:F48)</f>
        <v>#DIV/0!</v>
      </c>
      <c r="F50" s="1021"/>
      <c r="H50" s="1014"/>
    </row>
    <row r="51" spans="2:13" s="450" customFormat="1" ht="22.5" customHeight="1" thickBot="1" x14ac:dyDescent="0.25">
      <c r="B51" s="759" t="s">
        <v>452</v>
      </c>
      <c r="D51" s="758" t="s">
        <v>453</v>
      </c>
      <c r="E51" s="546"/>
      <c r="F51" s="527"/>
      <c r="H51" s="539"/>
    </row>
    <row r="52" spans="2:13" s="450" customFormat="1" ht="22.5" customHeight="1" x14ac:dyDescent="0.2">
      <c r="B52" s="531" t="s">
        <v>573</v>
      </c>
      <c r="D52" s="755" t="s">
        <v>456</v>
      </c>
      <c r="E52" s="762">
        <f>SUM(F9:F51)</f>
        <v>0</v>
      </c>
      <c r="F52" s="740"/>
      <c r="H52" s="763" t="e">
        <f>F52/E52</f>
        <v>#DIV/0!</v>
      </c>
    </row>
    <row r="53" spans="2:13" s="552" customFormat="1" ht="18.600000000000001" customHeight="1" thickBot="1" x14ac:dyDescent="0.3">
      <c r="B53" s="547"/>
      <c r="C53" s="548"/>
      <c r="D53" s="549" t="s">
        <v>576</v>
      </c>
      <c r="E53" s="550"/>
      <c r="F53" s="551">
        <f>SUM(F9:F52)</f>
        <v>0</v>
      </c>
      <c r="H53" s="553"/>
    </row>
    <row r="54" spans="2:13" s="450" customFormat="1" ht="120.6" customHeight="1" thickBot="1" x14ac:dyDescent="0.25">
      <c r="B54" s="542" t="s">
        <v>574</v>
      </c>
      <c r="D54" s="1011"/>
      <c r="E54" s="1012"/>
      <c r="F54" s="525"/>
      <c r="H54" s="754" t="s">
        <v>354</v>
      </c>
    </row>
    <row r="55" spans="2:13" s="552" customFormat="1" ht="21" customHeight="1" x14ac:dyDescent="0.25">
      <c r="B55" s="547"/>
      <c r="C55" s="548"/>
      <c r="D55" s="549" t="s">
        <v>356</v>
      </c>
      <c r="E55" s="550"/>
      <c r="F55" s="551">
        <f>F53+F54</f>
        <v>0</v>
      </c>
      <c r="H55" s="553"/>
    </row>
    <row r="57" spans="2:13" s="103" customFormat="1" ht="18.75" customHeight="1" x14ac:dyDescent="0.25">
      <c r="B57" s="437" t="s">
        <v>355</v>
      </c>
      <c r="C57" s="302" t="s">
        <v>45</v>
      </c>
      <c r="D57" s="302"/>
      <c r="E57" s="302"/>
      <c r="F57" s="302"/>
      <c r="H57" s="302"/>
      <c r="I57" s="302"/>
      <c r="J57" s="302"/>
      <c r="K57" s="302"/>
      <c r="L57" s="302"/>
      <c r="M57" s="130"/>
    </row>
    <row r="58" spans="2:13" s="103" customFormat="1" ht="18.75" customHeight="1" x14ac:dyDescent="0.25">
      <c r="B58" s="748" t="s">
        <v>45</v>
      </c>
      <c r="C58" s="748"/>
      <c r="D58" s="748"/>
      <c r="E58" s="748"/>
      <c r="F58" s="748"/>
    </row>
    <row r="59" spans="2:13" s="103" customFormat="1" ht="18.75" customHeight="1" x14ac:dyDescent="0.25">
      <c r="B59" s="748"/>
      <c r="C59" s="748"/>
      <c r="D59" s="748"/>
      <c r="E59" s="748"/>
      <c r="F59" s="748"/>
    </row>
    <row r="60" spans="2:13" s="103" customFormat="1" ht="18.75" customHeight="1" x14ac:dyDescent="0.25">
      <c r="B60" s="748"/>
      <c r="C60" s="748"/>
      <c r="D60" s="748"/>
      <c r="E60" s="748"/>
      <c r="F60" s="748"/>
    </row>
    <row r="61" spans="2:13" ht="34.5" customHeight="1" x14ac:dyDescent="0.25">
      <c r="B61" s="4" t="s">
        <v>449</v>
      </c>
    </row>
    <row r="62" spans="2:13" ht="64.150000000000006" customHeight="1" x14ac:dyDescent="0.25">
      <c r="B62" s="1025" t="s">
        <v>455</v>
      </c>
      <c r="C62" s="1025"/>
      <c r="D62" s="1025"/>
      <c r="E62" s="1025"/>
    </row>
    <row r="63" spans="2:13" ht="38.1" customHeight="1" x14ac:dyDescent="0.25">
      <c r="B63" s="734"/>
      <c r="E63" s="735"/>
    </row>
    <row r="64" spans="2:13" x14ac:dyDescent="0.25">
      <c r="B64" s="4" t="s">
        <v>448</v>
      </c>
      <c r="E64" s="554" t="s">
        <v>50</v>
      </c>
    </row>
    <row r="65" spans="2:5" ht="45.75" customHeight="1" x14ac:dyDescent="0.25">
      <c r="B65" s="734"/>
      <c r="E65" s="735"/>
    </row>
    <row r="66" spans="2:5" x14ac:dyDescent="0.25">
      <c r="B66" s="4" t="s">
        <v>447</v>
      </c>
      <c r="E66" s="554" t="s">
        <v>50</v>
      </c>
    </row>
  </sheetData>
  <sheetProtection algorithmName="SHA-512" hashValue="c2jGKTEn/aXyCplRhItGTCcV8m0EisO9qUjliJc98EI2DzARDzmqvETe72zNaBrjdpWzDHU3CQ3VhjIrcoodWA==" saltValue="s9ezjNrAcWH6dYyvFxaUhA==" spinCount="100000" sheet="1" formatCells="0" formatColumns="0" formatRows="0"/>
  <mergeCells count="43">
    <mergeCell ref="B62:E62"/>
    <mergeCell ref="B1:F1"/>
    <mergeCell ref="B2:F2"/>
    <mergeCell ref="B6:F6"/>
    <mergeCell ref="F14:F16"/>
    <mergeCell ref="D7:E7"/>
    <mergeCell ref="D9:E9"/>
    <mergeCell ref="D10:E10"/>
    <mergeCell ref="D11:E11"/>
    <mergeCell ref="D12:E12"/>
    <mergeCell ref="D36:E36"/>
    <mergeCell ref="D20:E20"/>
    <mergeCell ref="D14:E16"/>
    <mergeCell ref="D23:E23"/>
    <mergeCell ref="D21:E21"/>
    <mergeCell ref="D17:E17"/>
    <mergeCell ref="D34:E34"/>
    <mergeCell ref="D40:E40"/>
    <mergeCell ref="D38:E38"/>
    <mergeCell ref="D39:E39"/>
    <mergeCell ref="E3:F3"/>
    <mergeCell ref="E5:F5"/>
    <mergeCell ref="D32:E32"/>
    <mergeCell ref="D31:E31"/>
    <mergeCell ref="D25:E25"/>
    <mergeCell ref="D27:E27"/>
    <mergeCell ref="D19:E19"/>
    <mergeCell ref="H14:H16"/>
    <mergeCell ref="D35:E35"/>
    <mergeCell ref="D29:E29"/>
    <mergeCell ref="D30:E30"/>
    <mergeCell ref="D54:E54"/>
    <mergeCell ref="H49:H50"/>
    <mergeCell ref="B42:E42"/>
    <mergeCell ref="D48:E48"/>
    <mergeCell ref="D33:E33"/>
    <mergeCell ref="D43:E43"/>
    <mergeCell ref="D44:E44"/>
    <mergeCell ref="D45:E45"/>
    <mergeCell ref="D46:E46"/>
    <mergeCell ref="B49:B50"/>
    <mergeCell ref="F49:F50"/>
    <mergeCell ref="D41:E41"/>
  </mergeCells>
  <dataValidations count="1">
    <dataValidation type="list" allowBlank="1" showInputMessage="1" showErrorMessage="1" sqref="H38:H41 H14:H17 H43:H49 H54 H9:H12 H19:H27 H29:H36" xr:uid="{00000000-0002-0000-0500-000000000000}">
      <formula1>"Yes, No, NA"</formula1>
    </dataValidation>
  </dataValidations>
  <printOptions horizontalCentered="1"/>
  <pageMargins left="0.25" right="0.25" top="0.75" bottom="0.75" header="0.3" footer="0.3"/>
  <pageSetup scale="66" fitToHeight="4" orientation="portrait" r:id="rId1"/>
  <headerFooter>
    <oddFooter>&amp;L&amp;F
&amp;A&amp;RPage &amp;P of &amp;N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sheetPr>
  <dimension ref="B1:EB115"/>
  <sheetViews>
    <sheetView zoomScale="130" zoomScaleNormal="130" workbookViewId="0">
      <selection activeCell="B1" sqref="B1:I1"/>
    </sheetView>
  </sheetViews>
  <sheetFormatPr defaultColWidth="8.7109375" defaultRowHeight="15" x14ac:dyDescent="0.25"/>
  <cols>
    <col min="1" max="1" width="2" style="4" customWidth="1"/>
    <col min="2" max="2" width="3.7109375" style="4" customWidth="1"/>
    <col min="3" max="3" width="30.5703125" style="4" customWidth="1"/>
    <col min="4" max="4" width="7.5703125" style="4" customWidth="1"/>
    <col min="5" max="5" width="18.5703125" style="4" customWidth="1"/>
    <col min="6" max="6" width="15.42578125" style="4" customWidth="1"/>
    <col min="7" max="7" width="1.28515625" style="8" customWidth="1"/>
    <col min="8" max="8" width="0.42578125" style="4" customWidth="1"/>
    <col min="9" max="9" width="16.28515625" style="5" customWidth="1"/>
    <col min="10" max="10" width="9.7109375" style="5" customWidth="1"/>
    <col min="11" max="16384" width="8.7109375" style="4"/>
  </cols>
  <sheetData>
    <row r="1" spans="2:132" ht="15.75" x14ac:dyDescent="0.25">
      <c r="B1" s="1071" t="str">
        <f>file</f>
        <v>KHC RHTF Home Repair &amp; Recovery Program</v>
      </c>
      <c r="C1" s="1071"/>
      <c r="D1" s="1071"/>
      <c r="E1" s="1071"/>
      <c r="F1" s="1071"/>
      <c r="G1" s="1071"/>
      <c r="H1" s="1071"/>
      <c r="I1" s="1071"/>
    </row>
    <row r="2" spans="2:132" ht="21.6" customHeight="1" x14ac:dyDescent="0.25">
      <c r="B2" s="1072" t="s">
        <v>525</v>
      </c>
      <c r="C2" s="1072"/>
      <c r="D2" s="1072"/>
      <c r="E2" s="1072"/>
      <c r="F2" s="1072"/>
      <c r="G2" s="1072"/>
      <c r="H2" s="1072"/>
      <c r="I2" s="1072"/>
      <c r="J2" s="1072"/>
    </row>
    <row r="3" spans="2:132" s="111" customFormat="1" ht="12" x14ac:dyDescent="0.2">
      <c r="B3" s="347"/>
      <c r="C3" s="378">
        <f>developer</f>
        <v>0</v>
      </c>
      <c r="D3" s="347"/>
      <c r="E3" s="106"/>
      <c r="F3" s="324" t="s">
        <v>35</v>
      </c>
      <c r="G3" s="1078">
        <f>ProjNum</f>
        <v>0</v>
      </c>
      <c r="H3" s="1078"/>
      <c r="I3" s="1078"/>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row>
    <row r="4" spans="2:132" s="111" customFormat="1" ht="12" x14ac:dyDescent="0.2">
      <c r="B4" s="347"/>
      <c r="C4" s="378">
        <f>proj</f>
        <v>0</v>
      </c>
      <c r="D4" s="347"/>
      <c r="E4" s="106"/>
      <c r="F4" s="106"/>
      <c r="G4" s="308"/>
      <c r="H4" s="308"/>
      <c r="I4" s="308"/>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row>
    <row r="5" spans="2:132" s="111" customFormat="1" ht="12" x14ac:dyDescent="0.2">
      <c r="B5" s="107"/>
      <c r="C5" s="379">
        <f>city</f>
        <v>0</v>
      </c>
      <c r="D5" s="107"/>
      <c r="E5" s="106"/>
      <c r="F5" s="324" t="s">
        <v>246</v>
      </c>
      <c r="G5" s="1078">
        <f>buyer</f>
        <v>0</v>
      </c>
      <c r="H5" s="1078"/>
      <c r="I5" s="1078"/>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c r="EA5" s="105"/>
      <c r="EB5" s="105"/>
    </row>
    <row r="6" spans="2:132" ht="5.0999999999999996" customHeight="1" x14ac:dyDescent="0.25">
      <c r="B6" s="19"/>
      <c r="C6" s="19"/>
      <c r="D6" s="19"/>
      <c r="E6" s="3"/>
      <c r="F6" s="20"/>
      <c r="G6" s="21"/>
      <c r="H6" s="3"/>
      <c r="I6" s="21"/>
      <c r="J6" s="21"/>
    </row>
    <row r="7" spans="2:132" s="30" customFormat="1" ht="15.6" customHeight="1" x14ac:dyDescent="0.25">
      <c r="B7" s="320"/>
      <c r="C7" s="320" t="s">
        <v>526</v>
      </c>
      <c r="D7" s="320"/>
      <c r="E7" s="320"/>
      <c r="F7" s="321">
        <f>F26</f>
        <v>0</v>
      </c>
      <c r="G7" s="328" t="s">
        <v>595</v>
      </c>
      <c r="H7" s="322"/>
      <c r="I7" s="322"/>
      <c r="J7" s="26" t="str">
        <f>IF(F7&gt;15000,"OVER KHC Limit!","")</f>
        <v/>
      </c>
    </row>
    <row r="8" spans="2:132" s="30" customFormat="1" ht="15.6" customHeight="1" x14ac:dyDescent="0.25">
      <c r="B8" s="320"/>
      <c r="C8" s="320" t="s">
        <v>594</v>
      </c>
      <c r="D8" s="320"/>
      <c r="E8" s="320"/>
      <c r="F8" s="321">
        <f>F27</f>
        <v>0</v>
      </c>
      <c r="G8" s="328" t="s">
        <v>596</v>
      </c>
      <c r="H8" s="323"/>
      <c r="I8" s="323"/>
      <c r="J8" s="26" t="str">
        <f>IF(F8&gt;12000,"OVER KHC Limit!","")</f>
        <v/>
      </c>
    </row>
    <row r="9" spans="2:132" s="33" customFormat="1" ht="18" customHeight="1" x14ac:dyDescent="0.25">
      <c r="B9" s="35"/>
      <c r="C9" s="35" t="s">
        <v>527</v>
      </c>
      <c r="D9" s="35"/>
      <c r="E9" s="31"/>
      <c r="F9" s="32">
        <f>F7+F8</f>
        <v>0</v>
      </c>
      <c r="G9" s="329" t="s">
        <v>597</v>
      </c>
      <c r="J9" s="34"/>
    </row>
    <row r="10" spans="2:132" s="1" customFormat="1" ht="7.15" customHeight="1" x14ac:dyDescent="0.25">
      <c r="B10" s="23"/>
      <c r="C10" s="23"/>
      <c r="D10" s="23"/>
      <c r="E10" s="24"/>
      <c r="F10" s="27"/>
      <c r="G10" s="25"/>
      <c r="J10" s="6"/>
    </row>
    <row r="11" spans="2:132" ht="21.6" hidden="1" customHeight="1" x14ac:dyDescent="0.25">
      <c r="B11" s="10"/>
      <c r="C11" s="10"/>
      <c r="D11" s="10"/>
      <c r="F11" s="1076"/>
      <c r="G11" s="1076"/>
      <c r="I11" s="1077" t="s">
        <v>2</v>
      </c>
      <c r="J11" s="17"/>
    </row>
    <row r="12" spans="2:132" ht="19.149999999999999" customHeight="1" x14ac:dyDescent="0.25">
      <c r="B12" s="18"/>
      <c r="C12" s="18" t="s">
        <v>5</v>
      </c>
      <c r="D12" s="18"/>
      <c r="E12" s="3"/>
      <c r="F12" s="1076"/>
      <c r="G12" s="1076"/>
      <c r="H12" s="21"/>
      <c r="I12" s="1077"/>
      <c r="J12" s="17"/>
    </row>
    <row r="13" spans="2:132" x14ac:dyDescent="0.25">
      <c r="B13" s="309"/>
      <c r="C13" s="309" t="s">
        <v>528</v>
      </c>
      <c r="D13" s="309"/>
      <c r="E13" s="3"/>
      <c r="F13" s="310"/>
      <c r="G13" s="310"/>
      <c r="H13" s="21"/>
      <c r="I13" s="312"/>
      <c r="J13" s="17"/>
    </row>
    <row r="14" spans="2:132" ht="16.149999999999999" customHeight="1" x14ac:dyDescent="0.25">
      <c r="C14" s="1063" t="s">
        <v>361</v>
      </c>
      <c r="D14" s="1063"/>
      <c r="F14" s="1075">
        <f>'2)Repair Scope'!F53</f>
        <v>0</v>
      </c>
      <c r="G14" s="1075"/>
      <c r="H14" s="28"/>
      <c r="I14" s="313"/>
      <c r="J14" s="17"/>
      <c r="K14" s="439"/>
    </row>
    <row r="15" spans="2:132" ht="16.149999999999999" customHeight="1" x14ac:dyDescent="0.25">
      <c r="B15" s="311"/>
      <c r="C15" s="377" t="s">
        <v>598</v>
      </c>
      <c r="D15" s="556">
        <f>'a)Compliance &amp; Underwriting'!C14</f>
        <v>12000</v>
      </c>
      <c r="F15" s="1039">
        <f>F14*0.2</f>
        <v>0</v>
      </c>
      <c r="G15" s="1039"/>
      <c r="H15" s="28"/>
      <c r="I15" s="313"/>
      <c r="J15" s="17"/>
      <c r="K15" s="438"/>
    </row>
    <row r="16" spans="2:132" x14ac:dyDescent="0.25">
      <c r="B16" s="309"/>
      <c r="C16" s="309" t="s">
        <v>529</v>
      </c>
      <c r="D16" s="309"/>
      <c r="E16" s="3"/>
      <c r="F16" s="310"/>
      <c r="G16" s="310"/>
      <c r="H16" s="21"/>
      <c r="I16" s="312"/>
      <c r="J16" s="17"/>
    </row>
    <row r="17" spans="2:10" ht="16.149999999999999" customHeight="1" x14ac:dyDescent="0.25">
      <c r="C17" s="1063" t="s">
        <v>362</v>
      </c>
      <c r="D17" s="1063"/>
      <c r="F17" s="1075">
        <f>'2)Repair Scope'!F54</f>
        <v>0</v>
      </c>
      <c r="G17" s="1075"/>
      <c r="H17" s="28"/>
      <c r="I17" s="313"/>
      <c r="J17" s="17"/>
    </row>
    <row r="18" spans="2:10" ht="16.149999999999999" customHeight="1" x14ac:dyDescent="0.25">
      <c r="C18" s="1040" t="s">
        <v>299</v>
      </c>
      <c r="D18" s="1040"/>
      <c r="F18" s="1039"/>
      <c r="G18" s="1039"/>
      <c r="H18" s="28"/>
      <c r="I18" s="313"/>
      <c r="J18" s="17"/>
    </row>
    <row r="19" spans="2:10" ht="16.149999999999999" customHeight="1" x14ac:dyDescent="0.25">
      <c r="C19" s="1040" t="s">
        <v>299</v>
      </c>
      <c r="D19" s="1040"/>
      <c r="F19" s="1039"/>
      <c r="G19" s="1039"/>
      <c r="H19" s="28"/>
      <c r="I19" s="313"/>
      <c r="J19" s="17"/>
    </row>
    <row r="20" spans="2:10" ht="16.149999999999999" customHeight="1" x14ac:dyDescent="0.25">
      <c r="C20" s="1040" t="s">
        <v>299</v>
      </c>
      <c r="D20" s="1040"/>
      <c r="F20" s="1039"/>
      <c r="G20" s="1039"/>
      <c r="H20" s="28"/>
      <c r="I20" s="313"/>
      <c r="J20" s="17"/>
    </row>
    <row r="21" spans="2:10" ht="16.149999999999999" customHeight="1" x14ac:dyDescent="0.25">
      <c r="C21" s="1040" t="s">
        <v>299</v>
      </c>
      <c r="D21" s="1040"/>
      <c r="F21" s="1039"/>
      <c r="G21" s="1039"/>
      <c r="H21" s="28"/>
      <c r="I21" s="313"/>
      <c r="J21" s="17"/>
    </row>
    <row r="22" spans="2:10" ht="16.149999999999999" customHeight="1" x14ac:dyDescent="0.25">
      <c r="C22" s="1073" t="s">
        <v>299</v>
      </c>
      <c r="D22" s="1073"/>
      <c r="F22" s="1039"/>
      <c r="G22" s="1039"/>
      <c r="H22" s="28"/>
      <c r="I22" s="313"/>
      <c r="J22" s="17"/>
    </row>
    <row r="23" spans="2:10" s="12" customFormat="1" ht="13.5" customHeight="1" x14ac:dyDescent="0.25">
      <c r="B23" s="11"/>
      <c r="C23" s="11" t="s">
        <v>0</v>
      </c>
      <c r="D23" s="11"/>
      <c r="F23" s="1064" t="str">
        <f>IF(SUM(F14:F22)=0,"0",SUM(F14:F22))</f>
        <v>0</v>
      </c>
      <c r="G23" s="1064"/>
      <c r="H23" s="13"/>
      <c r="I23" s="314"/>
      <c r="J23" s="315"/>
    </row>
    <row r="24" spans="2:10" ht="8.65" customHeight="1" x14ac:dyDescent="0.25">
      <c r="B24" s="11"/>
      <c r="C24" s="11"/>
      <c r="D24" s="11"/>
      <c r="F24" s="5"/>
      <c r="G24" s="4"/>
      <c r="H24" s="5"/>
      <c r="I24" s="316"/>
      <c r="J24" s="17"/>
    </row>
    <row r="25" spans="2:10" ht="19.149999999999999" customHeight="1" x14ac:dyDescent="0.25">
      <c r="B25" s="18"/>
      <c r="C25" s="18" t="s">
        <v>4</v>
      </c>
      <c r="D25" s="18"/>
      <c r="E25" s="3"/>
      <c r="F25" s="14"/>
      <c r="G25" s="9"/>
      <c r="H25" s="21"/>
      <c r="I25" s="317"/>
      <c r="J25" s="17"/>
    </row>
    <row r="26" spans="2:10" ht="16.149999999999999" customHeight="1" x14ac:dyDescent="0.25">
      <c r="C26" s="1074" t="s">
        <v>530</v>
      </c>
      <c r="D26" s="1074"/>
      <c r="F26" s="1066">
        <f>IF(F14&gt;'a)Compliance &amp; Underwriting'!C12,20000,F14)</f>
        <v>0</v>
      </c>
      <c r="G26" s="1066"/>
      <c r="H26" s="29"/>
      <c r="I26" s="313" t="e">
        <f t="shared" ref="I26:I34" si="0">F26/tdc</f>
        <v>#DIV/0!</v>
      </c>
      <c r="J26" s="17"/>
    </row>
    <row r="27" spans="2:10" ht="16.149999999999999" customHeight="1" x14ac:dyDescent="0.25">
      <c r="C27" s="1074" t="s">
        <v>601</v>
      </c>
      <c r="D27" s="1074"/>
      <c r="F27" s="1067">
        <f>IF(F15&lt;'a)Compliance &amp; Underwriting'!C14,F15,0.2*F26)</f>
        <v>0</v>
      </c>
      <c r="G27" s="1067"/>
      <c r="H27" s="29"/>
      <c r="I27" s="313" t="e">
        <f>F27/(F26+F31+F32+F33)</f>
        <v>#DIV/0!</v>
      </c>
      <c r="J27" s="17"/>
    </row>
    <row r="28" spans="2:10" ht="16.149999999999999" customHeight="1" x14ac:dyDescent="0.25">
      <c r="C28" s="1070" t="s">
        <v>577</v>
      </c>
      <c r="D28" s="1070"/>
      <c r="F28" s="1039"/>
      <c r="G28" s="1039"/>
      <c r="H28" s="29"/>
      <c r="I28" s="313" t="e">
        <f t="shared" si="0"/>
        <v>#DIV/0!</v>
      </c>
      <c r="J28" s="17"/>
    </row>
    <row r="29" spans="2:10" ht="16.149999999999999" customHeight="1" x14ac:dyDescent="0.25">
      <c r="C29" s="1070" t="s">
        <v>577</v>
      </c>
      <c r="D29" s="1070"/>
      <c r="F29" s="1039"/>
      <c r="G29" s="1039"/>
      <c r="H29" s="29"/>
      <c r="I29" s="313" t="e">
        <f t="shared" si="0"/>
        <v>#DIV/0!</v>
      </c>
      <c r="J29" s="17"/>
    </row>
    <row r="30" spans="2:10" ht="16.149999999999999" customHeight="1" x14ac:dyDescent="0.25">
      <c r="C30" s="1070" t="s">
        <v>577</v>
      </c>
      <c r="D30" s="1070"/>
      <c r="F30" s="1039"/>
      <c r="G30" s="1039"/>
      <c r="H30" s="29"/>
      <c r="I30" s="313" t="e">
        <f t="shared" si="0"/>
        <v>#DIV/0!</v>
      </c>
      <c r="J30" s="17"/>
    </row>
    <row r="31" spans="2:10" ht="16.149999999999999" customHeight="1" x14ac:dyDescent="0.25">
      <c r="C31" s="1070" t="s">
        <v>577</v>
      </c>
      <c r="D31" s="1070"/>
      <c r="F31" s="1039"/>
      <c r="G31" s="1039"/>
      <c r="H31" s="28"/>
      <c r="I31" s="313" t="e">
        <f t="shared" si="0"/>
        <v>#DIV/0!</v>
      </c>
      <c r="J31" s="17"/>
    </row>
    <row r="32" spans="2:10" ht="16.149999999999999" customHeight="1" x14ac:dyDescent="0.25">
      <c r="C32" s="1070" t="s">
        <v>577</v>
      </c>
      <c r="D32" s="1070"/>
      <c r="F32" s="1068"/>
      <c r="G32" s="1068"/>
      <c r="H32" s="28"/>
      <c r="I32" s="313" t="e">
        <f t="shared" si="0"/>
        <v>#DIV/0!</v>
      </c>
      <c r="J32" s="17"/>
    </row>
    <row r="33" spans="2:15" ht="16.149999999999999" customHeight="1" x14ac:dyDescent="0.25">
      <c r="C33" s="1070" t="s">
        <v>577</v>
      </c>
      <c r="D33" s="1070"/>
      <c r="F33" s="1068"/>
      <c r="G33" s="1068"/>
      <c r="H33" s="28"/>
      <c r="I33" s="313" t="e">
        <f t="shared" si="0"/>
        <v>#DIV/0!</v>
      </c>
      <c r="J33" s="17"/>
    </row>
    <row r="34" spans="2:15" s="12" customFormat="1" ht="16.149999999999999" customHeight="1" x14ac:dyDescent="0.25">
      <c r="B34" s="11"/>
      <c r="C34" s="11" t="s">
        <v>3</v>
      </c>
      <c r="D34" s="11"/>
      <c r="F34" s="1069" t="str">
        <f>IF(SUM(F26:F33)=0,"0",SUM(F26:F33))</f>
        <v>0</v>
      </c>
      <c r="G34" s="1069"/>
      <c r="H34" s="13"/>
      <c r="I34" s="313" t="e">
        <f t="shared" si="0"/>
        <v>#DIV/0!</v>
      </c>
      <c r="J34" s="315"/>
    </row>
    <row r="35" spans="2:15" ht="9.6" customHeight="1" x14ac:dyDescent="0.25">
      <c r="B35" s="11"/>
      <c r="C35" s="11"/>
      <c r="D35" s="11"/>
      <c r="F35" s="5"/>
      <c r="G35" s="4"/>
      <c r="H35" s="5"/>
      <c r="I35" s="313"/>
      <c r="J35" s="17"/>
    </row>
    <row r="36" spans="2:15" ht="3.6" customHeight="1" x14ac:dyDescent="0.25">
      <c r="B36" s="18"/>
      <c r="C36" s="18"/>
      <c r="D36" s="18"/>
      <c r="E36" s="2"/>
      <c r="F36" s="9"/>
      <c r="G36" s="7"/>
      <c r="H36" s="2"/>
      <c r="I36" s="317"/>
      <c r="J36" s="17"/>
    </row>
    <row r="37" spans="2:15" s="16" customFormat="1" ht="35.65" customHeight="1" x14ac:dyDescent="0.25">
      <c r="B37" s="15"/>
      <c r="C37" s="15" t="s">
        <v>6</v>
      </c>
      <c r="D37" s="15"/>
      <c r="F37" s="1065">
        <f>F34-F23</f>
        <v>0</v>
      </c>
      <c r="G37" s="1065"/>
      <c r="H37" s="22"/>
      <c r="I37" s="380" t="e">
        <f>F37/tdc</f>
        <v>#DIV/0!</v>
      </c>
      <c r="J37" s="318"/>
    </row>
    <row r="38" spans="2:15" ht="3.6" customHeight="1" x14ac:dyDescent="0.25">
      <c r="B38" s="18"/>
      <c r="C38" s="18"/>
      <c r="D38" s="18"/>
      <c r="E38" s="2"/>
      <c r="F38" s="9"/>
      <c r="G38" s="7"/>
      <c r="H38" s="2"/>
      <c r="I38" s="317"/>
      <c r="J38" s="17"/>
    </row>
    <row r="39" spans="2:15" x14ac:dyDescent="0.25">
      <c r="G39" s="5"/>
      <c r="H39" s="5"/>
      <c r="I39" s="319"/>
      <c r="J39" s="17"/>
    </row>
    <row r="40" spans="2:15" ht="8.25" customHeight="1" x14ac:dyDescent="0.25">
      <c r="G40" s="5"/>
      <c r="H40" s="5"/>
      <c r="I40" s="17"/>
      <c r="J40" s="17"/>
    </row>
    <row r="41" spans="2:15" ht="27.75" customHeight="1" thickBot="1" x14ac:dyDescent="0.3">
      <c r="B41" s="1061" t="s">
        <v>493</v>
      </c>
      <c r="C41" s="1061"/>
      <c r="D41" s="1061"/>
      <c r="E41" s="1061"/>
      <c r="F41" s="1061"/>
      <c r="G41" s="1061"/>
      <c r="H41" s="1061"/>
      <c r="I41" s="1061"/>
      <c r="J41" s="1061"/>
      <c r="K41" s="99"/>
      <c r="L41" s="99"/>
      <c r="M41" s="99"/>
      <c r="N41" s="99"/>
      <c r="O41" s="99"/>
    </row>
    <row r="42" spans="2:15" ht="15.75" thickTop="1" x14ac:dyDescent="0.25">
      <c r="B42" s="1062" t="s">
        <v>494</v>
      </c>
      <c r="C42" s="1062"/>
      <c r="D42" s="1062"/>
      <c r="E42" s="1062"/>
      <c r="F42" s="816"/>
      <c r="G42" s="774"/>
      <c r="H42" s="99"/>
      <c r="I42" s="99"/>
      <c r="J42" s="99"/>
      <c r="K42" s="99"/>
      <c r="L42" s="99"/>
      <c r="M42" s="99"/>
      <c r="N42" s="99"/>
      <c r="O42" s="99"/>
    </row>
    <row r="43" spans="2:15" x14ac:dyDescent="0.25">
      <c r="B43" s="775" t="s">
        <v>495</v>
      </c>
      <c r="C43" s="774"/>
      <c r="D43" s="774"/>
      <c r="E43" s="774"/>
      <c r="F43" s="817"/>
      <c r="G43" s="774"/>
      <c r="H43" s="99"/>
      <c r="I43" s="99"/>
      <c r="J43" s="99"/>
      <c r="K43" s="99"/>
      <c r="L43" s="99"/>
      <c r="M43" s="99"/>
      <c r="N43" s="99"/>
      <c r="O43" s="99"/>
    </row>
    <row r="44" spans="2:15" ht="15" customHeight="1" x14ac:dyDescent="0.25">
      <c r="B44" s="1051" t="s">
        <v>496</v>
      </c>
      <c r="C44" s="1051"/>
      <c r="D44" s="1051"/>
      <c r="E44" s="1051"/>
      <c r="F44" s="816"/>
      <c r="G44" s="774"/>
      <c r="H44" s="99"/>
      <c r="I44" s="99"/>
      <c r="J44" s="99"/>
      <c r="K44" s="99"/>
      <c r="L44" s="99"/>
      <c r="M44" s="99"/>
      <c r="N44" s="99"/>
      <c r="O44" s="99"/>
    </row>
    <row r="45" spans="2:15" x14ac:dyDescent="0.25">
      <c r="B45" s="1052" t="s">
        <v>497</v>
      </c>
      <c r="C45" s="1052"/>
      <c r="D45" s="1052"/>
      <c r="E45" s="1052"/>
      <c r="F45" s="818"/>
      <c r="G45" s="776"/>
      <c r="H45" s="777"/>
      <c r="I45" s="777"/>
      <c r="J45" s="777"/>
      <c r="K45" s="777"/>
      <c r="L45" s="777"/>
      <c r="M45" s="777"/>
      <c r="N45" s="777"/>
      <c r="O45" s="777"/>
    </row>
    <row r="46" spans="2:15" x14ac:dyDescent="0.25">
      <c r="B46" s="1055" t="s">
        <v>498</v>
      </c>
      <c r="C46" s="1055"/>
      <c r="D46" s="1055"/>
      <c r="E46" s="1055"/>
      <c r="F46" s="819"/>
      <c r="G46" s="776"/>
      <c r="H46" s="777"/>
      <c r="I46" s="777"/>
      <c r="J46" s="777"/>
      <c r="K46" s="777"/>
      <c r="L46" s="777"/>
      <c r="M46" s="777"/>
      <c r="N46" s="777"/>
      <c r="O46" s="777"/>
    </row>
    <row r="47" spans="2:15" x14ac:dyDescent="0.25">
      <c r="B47" s="1053" t="s">
        <v>499</v>
      </c>
      <c r="C47" s="1053"/>
      <c r="D47" s="1053"/>
      <c r="E47" s="1053"/>
      <c r="F47" s="819"/>
      <c r="G47" s="776"/>
      <c r="H47" s="777"/>
      <c r="I47" s="777"/>
      <c r="J47" s="777"/>
      <c r="K47" s="777"/>
      <c r="L47" s="777"/>
      <c r="M47" s="777"/>
      <c r="N47" s="777"/>
      <c r="O47" s="777"/>
    </row>
    <row r="48" spans="2:15" x14ac:dyDescent="0.25">
      <c r="B48" s="1053" t="s">
        <v>578</v>
      </c>
      <c r="C48" s="1053"/>
      <c r="D48" s="1053"/>
      <c r="E48" s="1053"/>
      <c r="F48" s="821"/>
      <c r="G48" s="776"/>
      <c r="H48" s="777"/>
      <c r="I48" s="777"/>
      <c r="J48" s="777"/>
      <c r="K48" s="777"/>
      <c r="L48" s="777"/>
      <c r="M48" s="777"/>
      <c r="N48" s="777"/>
      <c r="O48" s="777"/>
    </row>
    <row r="49" spans="2:15" x14ac:dyDescent="0.25">
      <c r="B49" s="778"/>
      <c r="C49" s="774"/>
      <c r="D49" s="774"/>
      <c r="E49" s="779" t="s">
        <v>500</v>
      </c>
      <c r="F49" s="819"/>
      <c r="G49" s="776"/>
      <c r="H49" s="777"/>
      <c r="I49" s="777"/>
      <c r="J49" s="777"/>
      <c r="K49" s="777"/>
      <c r="L49" s="777"/>
      <c r="M49" s="777"/>
      <c r="N49" s="777"/>
      <c r="O49" s="777"/>
    </row>
    <row r="50" spans="2:15" x14ac:dyDescent="0.25">
      <c r="B50" s="778"/>
      <c r="C50" s="774"/>
      <c r="D50" s="774"/>
      <c r="E50" s="779" t="s">
        <v>501</v>
      </c>
      <c r="F50" s="819"/>
      <c r="G50" s="776"/>
      <c r="H50" s="777"/>
      <c r="I50" s="777"/>
      <c r="J50" s="777"/>
      <c r="K50" s="777"/>
      <c r="L50" s="777"/>
      <c r="M50" s="777"/>
      <c r="N50" s="777"/>
      <c r="O50" s="777"/>
    </row>
    <row r="51" spans="2:15" x14ac:dyDescent="0.25">
      <c r="B51" s="780" t="s">
        <v>502</v>
      </c>
      <c r="C51" s="774"/>
      <c r="D51" s="774"/>
      <c r="E51" s="774"/>
      <c r="F51" s="816"/>
      <c r="G51" s="776"/>
      <c r="H51" s="777"/>
      <c r="I51" s="1057" t="str">
        <f>IF(F51="Yes", "Enter duplicative FEMA assistance as an Other Source above", " ")</f>
        <v xml:space="preserve"> </v>
      </c>
      <c r="J51" s="1057"/>
      <c r="K51" s="1057"/>
      <c r="L51" s="1057"/>
      <c r="M51" s="1057"/>
      <c r="N51" s="777"/>
      <c r="O51" s="777"/>
    </row>
    <row r="52" spans="2:15" x14ac:dyDescent="0.25">
      <c r="B52" s="780" t="s">
        <v>503</v>
      </c>
      <c r="C52" s="774"/>
      <c r="D52" s="774"/>
      <c r="E52" s="774"/>
      <c r="F52" s="776"/>
      <c r="G52" s="776"/>
      <c r="H52" s="777"/>
      <c r="I52" s="777"/>
      <c r="J52" s="777"/>
      <c r="K52" s="777"/>
      <c r="L52" s="777"/>
      <c r="M52" s="777"/>
      <c r="N52" s="777"/>
      <c r="O52" s="777"/>
    </row>
    <row r="53" spans="2:15" x14ac:dyDescent="0.25">
      <c r="B53" s="781"/>
      <c r="C53" s="1041"/>
      <c r="D53" s="1042"/>
      <c r="E53" s="1042"/>
      <c r="F53" s="1043"/>
      <c r="G53" s="776"/>
      <c r="H53" s="777"/>
      <c r="I53" s="777"/>
      <c r="J53" s="777"/>
      <c r="K53" s="777"/>
      <c r="L53" s="777"/>
      <c r="M53" s="777"/>
      <c r="N53" s="777"/>
      <c r="O53" s="777"/>
    </row>
    <row r="54" spans="2:15" x14ac:dyDescent="0.25">
      <c r="B54" s="781"/>
      <c r="C54" s="1044"/>
      <c r="D54" s="1045"/>
      <c r="E54" s="1045"/>
      <c r="F54" s="1046"/>
      <c r="G54" s="776"/>
      <c r="H54" s="777"/>
      <c r="I54" s="777"/>
      <c r="J54" s="777"/>
      <c r="K54" s="777"/>
      <c r="L54" s="777"/>
      <c r="M54" s="777"/>
      <c r="N54" s="777"/>
      <c r="O54" s="777"/>
    </row>
    <row r="55" spans="2:15" x14ac:dyDescent="0.25">
      <c r="B55" s="781"/>
      <c r="C55" s="1044"/>
      <c r="D55" s="1045"/>
      <c r="E55" s="1045"/>
      <c r="F55" s="1046"/>
      <c r="G55" s="776"/>
      <c r="H55" s="777"/>
      <c r="I55" s="777"/>
      <c r="J55" s="777"/>
      <c r="K55" s="777"/>
      <c r="L55" s="777"/>
      <c r="M55" s="777"/>
      <c r="N55" s="777"/>
      <c r="O55" s="777"/>
    </row>
    <row r="56" spans="2:15" x14ac:dyDescent="0.25">
      <c r="B56" s="781"/>
      <c r="C56" s="1044"/>
      <c r="D56" s="1045"/>
      <c r="E56" s="1045"/>
      <c r="F56" s="1046"/>
      <c r="G56" s="776"/>
      <c r="H56" s="777"/>
      <c r="I56" s="777"/>
      <c r="J56" s="777"/>
      <c r="K56" s="777"/>
      <c r="L56" s="777"/>
      <c r="M56" s="777"/>
      <c r="N56" s="777"/>
      <c r="O56" s="777"/>
    </row>
    <row r="57" spans="2:15" x14ac:dyDescent="0.25">
      <c r="B57" s="781"/>
      <c r="C57" s="1047"/>
      <c r="D57" s="1048"/>
      <c r="E57" s="1048"/>
      <c r="F57" s="1049"/>
      <c r="G57" s="776"/>
      <c r="H57" s="777"/>
      <c r="I57" s="777"/>
      <c r="J57" s="777"/>
      <c r="K57" s="777"/>
      <c r="L57" s="777"/>
      <c r="M57" s="777"/>
      <c r="N57" s="777"/>
      <c r="O57" s="777"/>
    </row>
    <row r="58" spans="2:15" ht="29.25" customHeight="1" x14ac:dyDescent="0.25">
      <c r="B58" s="1051" t="s">
        <v>504</v>
      </c>
      <c r="C58" s="1051"/>
      <c r="D58" s="1051"/>
      <c r="E58" s="1051"/>
      <c r="F58" s="816"/>
      <c r="G58" s="776"/>
      <c r="H58" s="777"/>
      <c r="I58" s="777"/>
      <c r="J58" s="777"/>
      <c r="K58" s="777"/>
      <c r="L58" s="777"/>
      <c r="M58" s="777"/>
      <c r="N58" s="777"/>
      <c r="O58" s="777"/>
    </row>
    <row r="59" spans="2:15" x14ac:dyDescent="0.25">
      <c r="B59" s="1052" t="s">
        <v>497</v>
      </c>
      <c r="C59" s="1052"/>
      <c r="D59" s="1052"/>
      <c r="E59" s="1052"/>
      <c r="F59" s="776"/>
      <c r="G59" s="776"/>
      <c r="H59" s="777"/>
      <c r="I59" s="777"/>
      <c r="J59" s="777"/>
      <c r="K59" s="777"/>
      <c r="L59" s="777"/>
      <c r="M59" s="777"/>
      <c r="N59" s="777"/>
      <c r="O59" s="777"/>
    </row>
    <row r="60" spans="2:15" x14ac:dyDescent="0.25">
      <c r="B60" s="1055" t="s">
        <v>505</v>
      </c>
      <c r="C60" s="1055"/>
      <c r="D60" s="1055"/>
      <c r="E60" s="1055"/>
      <c r="F60" s="819"/>
      <c r="G60" s="776"/>
      <c r="H60" s="777"/>
      <c r="I60" s="777"/>
      <c r="J60" s="777"/>
      <c r="K60" s="777"/>
      <c r="L60" s="777"/>
      <c r="M60" s="777"/>
      <c r="N60" s="777"/>
      <c r="O60" s="777"/>
    </row>
    <row r="61" spans="2:15" x14ac:dyDescent="0.25">
      <c r="B61" s="1053" t="s">
        <v>506</v>
      </c>
      <c r="C61" s="1053"/>
      <c r="D61" s="1053"/>
      <c r="E61" s="1053"/>
      <c r="F61" s="819"/>
      <c r="G61" s="776"/>
      <c r="H61" s="777"/>
      <c r="I61" s="777"/>
      <c r="J61" s="777"/>
      <c r="K61" s="777"/>
      <c r="L61" s="777"/>
      <c r="M61" s="777"/>
      <c r="N61" s="777"/>
      <c r="O61" s="777"/>
    </row>
    <row r="62" spans="2:15" x14ac:dyDescent="0.25">
      <c r="B62" s="1053" t="s">
        <v>580</v>
      </c>
      <c r="C62" s="1053"/>
      <c r="D62" s="1053"/>
      <c r="E62" s="1053"/>
      <c r="F62" s="819"/>
      <c r="G62" s="776"/>
      <c r="H62" s="777"/>
      <c r="I62" s="777"/>
      <c r="J62" s="777"/>
      <c r="K62" s="777"/>
      <c r="L62" s="777"/>
      <c r="M62" s="777"/>
      <c r="N62" s="777"/>
      <c r="O62" s="777"/>
    </row>
    <row r="63" spans="2:15" x14ac:dyDescent="0.25">
      <c r="B63" s="778"/>
      <c r="C63" s="774"/>
      <c r="D63" s="774"/>
      <c r="E63" s="779" t="s">
        <v>500</v>
      </c>
      <c r="F63" s="819"/>
      <c r="G63" s="776"/>
      <c r="H63" s="777"/>
      <c r="I63" s="777"/>
      <c r="J63" s="777"/>
      <c r="K63" s="777"/>
      <c r="L63" s="777"/>
      <c r="M63" s="777"/>
      <c r="N63" s="777"/>
      <c r="O63" s="777"/>
    </row>
    <row r="64" spans="2:15" x14ac:dyDescent="0.25">
      <c r="B64" s="1053" t="s">
        <v>579</v>
      </c>
      <c r="C64" s="1053"/>
      <c r="D64" s="1053"/>
      <c r="E64" s="1053"/>
      <c r="F64" s="819"/>
      <c r="G64" s="776"/>
      <c r="H64" s="777"/>
      <c r="I64" s="777"/>
      <c r="J64" s="777"/>
      <c r="K64" s="777"/>
      <c r="L64" s="777"/>
      <c r="M64" s="777"/>
      <c r="N64" s="777"/>
      <c r="O64" s="777"/>
    </row>
    <row r="65" spans="2:15" x14ac:dyDescent="0.25">
      <c r="B65" s="778"/>
      <c r="C65" s="774"/>
      <c r="D65" s="774"/>
      <c r="E65" s="779" t="s">
        <v>500</v>
      </c>
      <c r="F65" s="819"/>
      <c r="G65" s="776"/>
      <c r="H65" s="777"/>
      <c r="I65" s="777"/>
      <c r="J65" s="777"/>
      <c r="K65" s="777"/>
      <c r="L65" s="777"/>
      <c r="M65" s="777"/>
      <c r="N65" s="777"/>
      <c r="O65" s="777"/>
    </row>
    <row r="66" spans="2:15" x14ac:dyDescent="0.25">
      <c r="B66" s="780" t="s">
        <v>507</v>
      </c>
      <c r="C66" s="774"/>
      <c r="D66" s="774"/>
      <c r="E66" s="774"/>
      <c r="F66" s="816"/>
      <c r="G66" s="776"/>
      <c r="H66" s="777"/>
      <c r="I66" s="1057" t="str">
        <f>IF(F66="Yes", "Enter duplicative SBA assistance as an Other Source above", " ")</f>
        <v xml:space="preserve"> </v>
      </c>
      <c r="J66" s="1057"/>
      <c r="K66" s="1057"/>
      <c r="L66" s="1057"/>
      <c r="M66" s="1057"/>
      <c r="N66" s="777"/>
      <c r="O66" s="777"/>
    </row>
    <row r="67" spans="2:15" x14ac:dyDescent="0.25">
      <c r="B67" s="780" t="s">
        <v>583</v>
      </c>
      <c r="C67" s="774"/>
      <c r="D67" s="774"/>
      <c r="E67" s="774"/>
      <c r="F67" s="776"/>
      <c r="G67" s="776"/>
      <c r="H67" s="777"/>
      <c r="I67" s="777"/>
      <c r="J67" s="777"/>
      <c r="K67" s="777"/>
      <c r="L67" s="777"/>
      <c r="M67" s="777"/>
      <c r="N67" s="777"/>
      <c r="O67" s="777"/>
    </row>
    <row r="68" spans="2:15" x14ac:dyDescent="0.25">
      <c r="B68" s="781"/>
      <c r="C68" s="1041"/>
      <c r="D68" s="1042"/>
      <c r="E68" s="1042"/>
      <c r="F68" s="1043"/>
      <c r="G68" s="776"/>
      <c r="H68" s="777"/>
      <c r="I68" s="777"/>
      <c r="J68" s="777"/>
      <c r="K68" s="777"/>
      <c r="L68" s="777"/>
      <c r="M68" s="777"/>
      <c r="N68" s="777"/>
      <c r="O68" s="777"/>
    </row>
    <row r="69" spans="2:15" x14ac:dyDescent="0.25">
      <c r="B69" s="781"/>
      <c r="C69" s="1044"/>
      <c r="D69" s="1045"/>
      <c r="E69" s="1045"/>
      <c r="F69" s="1046"/>
      <c r="G69" s="776"/>
      <c r="H69" s="777"/>
      <c r="I69" s="777"/>
      <c r="J69" s="777"/>
      <c r="K69" s="777"/>
      <c r="L69" s="777"/>
      <c r="M69" s="777"/>
      <c r="N69" s="777"/>
      <c r="O69" s="777"/>
    </row>
    <row r="70" spans="2:15" x14ac:dyDescent="0.25">
      <c r="B70" s="781"/>
      <c r="C70" s="1044"/>
      <c r="D70" s="1045"/>
      <c r="E70" s="1045"/>
      <c r="F70" s="1046"/>
      <c r="G70" s="776"/>
      <c r="H70" s="777"/>
      <c r="I70" s="777"/>
      <c r="J70" s="777"/>
      <c r="K70" s="777"/>
      <c r="L70" s="777"/>
      <c r="M70" s="777"/>
      <c r="N70" s="777"/>
      <c r="O70" s="777"/>
    </row>
    <row r="71" spans="2:15" x14ac:dyDescent="0.25">
      <c r="B71" s="781"/>
      <c r="C71" s="1044"/>
      <c r="D71" s="1045"/>
      <c r="E71" s="1045"/>
      <c r="F71" s="1046"/>
      <c r="G71" s="776"/>
      <c r="H71" s="777"/>
      <c r="I71" s="777"/>
      <c r="J71" s="777"/>
      <c r="K71" s="777"/>
      <c r="L71" s="777"/>
      <c r="M71" s="777"/>
      <c r="N71" s="777"/>
      <c r="O71" s="777"/>
    </row>
    <row r="72" spans="2:15" x14ac:dyDescent="0.25">
      <c r="B72" s="781"/>
      <c r="C72" s="1047"/>
      <c r="D72" s="1048"/>
      <c r="E72" s="1048"/>
      <c r="F72" s="1049"/>
      <c r="G72" s="776"/>
      <c r="H72" s="777"/>
      <c r="I72" s="777"/>
      <c r="J72" s="777"/>
      <c r="K72" s="777"/>
      <c r="L72" s="777"/>
      <c r="M72" s="777"/>
      <c r="N72" s="777"/>
      <c r="O72" s="777"/>
    </row>
    <row r="73" spans="2:15" x14ac:dyDescent="0.25">
      <c r="B73" s="780" t="s">
        <v>508</v>
      </c>
      <c r="C73" s="774"/>
      <c r="D73" s="774"/>
      <c r="E73" s="774"/>
      <c r="F73" s="776"/>
      <c r="G73" s="776"/>
      <c r="H73" s="777"/>
      <c r="I73" s="777"/>
      <c r="J73" s="777"/>
      <c r="K73" s="777"/>
      <c r="L73" s="777"/>
      <c r="M73" s="777"/>
      <c r="N73" s="777"/>
      <c r="O73" s="777"/>
    </row>
    <row r="74" spans="2:15" x14ac:dyDescent="0.25">
      <c r="B74" s="781"/>
      <c r="C74" s="1041"/>
      <c r="D74" s="1042"/>
      <c r="E74" s="1042"/>
      <c r="F74" s="1043"/>
      <c r="G74" s="776"/>
      <c r="H74" s="777"/>
      <c r="I74" s="777"/>
      <c r="J74" s="777"/>
      <c r="K74" s="777"/>
      <c r="L74" s="777"/>
      <c r="M74" s="777"/>
      <c r="N74" s="777"/>
      <c r="O74" s="777"/>
    </row>
    <row r="75" spans="2:15" x14ac:dyDescent="0.25">
      <c r="B75" s="781"/>
      <c r="C75" s="1044"/>
      <c r="D75" s="1045"/>
      <c r="E75" s="1045"/>
      <c r="F75" s="1046"/>
      <c r="G75" s="776"/>
      <c r="H75" s="777"/>
      <c r="I75" s="777"/>
      <c r="J75" s="777"/>
      <c r="K75" s="777"/>
      <c r="L75" s="777"/>
      <c r="M75" s="777"/>
      <c r="N75" s="777"/>
      <c r="O75" s="777"/>
    </row>
    <row r="76" spans="2:15" x14ac:dyDescent="0.25">
      <c r="B76" s="781"/>
      <c r="C76" s="1044"/>
      <c r="D76" s="1045"/>
      <c r="E76" s="1045"/>
      <c r="F76" s="1046"/>
      <c r="G76" s="776"/>
      <c r="H76" s="777"/>
      <c r="I76" s="777"/>
      <c r="J76" s="777"/>
      <c r="K76" s="777"/>
      <c r="L76" s="777"/>
      <c r="M76" s="777"/>
      <c r="N76" s="777"/>
      <c r="O76" s="777"/>
    </row>
    <row r="77" spans="2:15" x14ac:dyDescent="0.25">
      <c r="B77" s="781"/>
      <c r="C77" s="1044"/>
      <c r="D77" s="1045"/>
      <c r="E77" s="1045"/>
      <c r="F77" s="1046"/>
      <c r="G77" s="776"/>
      <c r="H77" s="777"/>
      <c r="I77" s="777"/>
      <c r="J77" s="777"/>
      <c r="K77" s="777"/>
      <c r="L77" s="777"/>
      <c r="M77" s="777"/>
      <c r="N77" s="777"/>
      <c r="O77" s="777"/>
    </row>
    <row r="78" spans="2:15" x14ac:dyDescent="0.25">
      <c r="B78" s="781"/>
      <c r="C78" s="1047"/>
      <c r="D78" s="1048"/>
      <c r="E78" s="1048"/>
      <c r="F78" s="1049"/>
      <c r="G78" s="776"/>
      <c r="H78" s="777"/>
      <c r="I78" s="777"/>
      <c r="J78" s="777"/>
      <c r="K78" s="777"/>
      <c r="L78" s="777"/>
      <c r="M78" s="777"/>
      <c r="N78" s="777"/>
      <c r="O78" s="777"/>
    </row>
    <row r="79" spans="2:15" ht="30" customHeight="1" x14ac:dyDescent="0.25">
      <c r="B79" s="1051" t="s">
        <v>581</v>
      </c>
      <c r="C79" s="1051"/>
      <c r="D79" s="1051"/>
      <c r="E79" s="1051"/>
      <c r="F79" s="816"/>
      <c r="G79" s="776"/>
      <c r="H79" s="777"/>
      <c r="I79" s="777"/>
      <c r="J79" s="777"/>
      <c r="K79" s="777"/>
      <c r="L79" s="777"/>
      <c r="M79" s="777"/>
      <c r="N79" s="777"/>
      <c r="O79" s="777"/>
    </row>
    <row r="80" spans="2:15" x14ac:dyDescent="0.25">
      <c r="B80" s="1052" t="s">
        <v>497</v>
      </c>
      <c r="C80" s="1052"/>
      <c r="D80" s="1052"/>
      <c r="E80" s="1052"/>
      <c r="F80" s="776"/>
      <c r="G80" s="776"/>
      <c r="H80" s="777"/>
      <c r="I80" s="777"/>
      <c r="J80" s="777"/>
      <c r="K80" s="777"/>
      <c r="L80" s="777"/>
      <c r="M80" s="777"/>
      <c r="N80" s="777"/>
      <c r="O80" s="777"/>
    </row>
    <row r="81" spans="2:15" x14ac:dyDescent="0.25">
      <c r="B81" s="1055" t="s">
        <v>509</v>
      </c>
      <c r="C81" s="1055"/>
      <c r="D81" s="1055"/>
      <c r="E81" s="1055"/>
      <c r="F81" s="782"/>
      <c r="G81" s="776"/>
      <c r="H81" s="777"/>
      <c r="I81" s="777"/>
      <c r="J81" s="777"/>
      <c r="K81" s="777"/>
      <c r="L81" s="777"/>
      <c r="M81" s="777"/>
      <c r="N81" s="777"/>
      <c r="O81" s="777"/>
    </row>
    <row r="82" spans="2:15" x14ac:dyDescent="0.25">
      <c r="B82" s="783" t="s">
        <v>510</v>
      </c>
      <c r="C82" s="777"/>
      <c r="D82" s="99"/>
      <c r="E82" s="99"/>
      <c r="F82" s="816"/>
      <c r="G82" s="776"/>
      <c r="H82" s="777"/>
      <c r="I82" s="1058" t="s">
        <v>511</v>
      </c>
      <c r="J82" s="1058"/>
      <c r="K82" s="1060"/>
      <c r="L82" s="1060"/>
      <c r="M82" s="1060"/>
      <c r="N82" s="777"/>
      <c r="O82" s="777"/>
    </row>
    <row r="83" spans="2:15" x14ac:dyDescent="0.25">
      <c r="B83" s="783" t="s">
        <v>512</v>
      </c>
      <c r="C83" s="777"/>
      <c r="D83" s="99"/>
      <c r="E83" s="99"/>
      <c r="F83" s="816"/>
      <c r="G83" s="776"/>
      <c r="H83" s="777"/>
      <c r="I83" s="1058" t="s">
        <v>511</v>
      </c>
      <c r="J83" s="1058"/>
      <c r="K83" s="1059"/>
      <c r="L83" s="1059"/>
      <c r="M83" s="1059"/>
      <c r="N83" s="777"/>
      <c r="O83" s="777"/>
    </row>
    <row r="84" spans="2:15" x14ac:dyDescent="0.25">
      <c r="B84" s="783" t="s">
        <v>513</v>
      </c>
      <c r="C84" s="777"/>
      <c r="D84" s="774"/>
      <c r="E84" s="779"/>
      <c r="F84" s="816"/>
      <c r="G84" s="776"/>
      <c r="H84" s="777"/>
      <c r="I84" s="1058" t="s">
        <v>511</v>
      </c>
      <c r="J84" s="1058"/>
      <c r="K84" s="1059"/>
      <c r="L84" s="1059"/>
      <c r="M84" s="1059"/>
      <c r="N84" s="777"/>
      <c r="O84" s="777"/>
    </row>
    <row r="85" spans="2:15" x14ac:dyDescent="0.25">
      <c r="B85" s="783" t="s">
        <v>514</v>
      </c>
      <c r="C85" s="777"/>
      <c r="D85" s="99"/>
      <c r="E85" s="99"/>
      <c r="F85" s="816"/>
      <c r="G85" s="776"/>
      <c r="H85" s="777"/>
      <c r="I85" s="1058" t="s">
        <v>511</v>
      </c>
      <c r="J85" s="1058"/>
      <c r="K85" s="1059"/>
      <c r="L85" s="1059"/>
      <c r="M85" s="1059"/>
      <c r="N85" s="777"/>
      <c r="O85" s="777"/>
    </row>
    <row r="86" spans="2:15" x14ac:dyDescent="0.25">
      <c r="B86" s="783" t="s">
        <v>515</v>
      </c>
      <c r="C86" s="774"/>
      <c r="D86" s="784" t="s">
        <v>516</v>
      </c>
      <c r="E86" s="785"/>
      <c r="F86" s="816"/>
      <c r="G86" s="776"/>
      <c r="H86" s="777"/>
      <c r="I86" s="1058" t="s">
        <v>511</v>
      </c>
      <c r="J86" s="1058"/>
      <c r="K86" s="1059"/>
      <c r="L86" s="1059"/>
      <c r="M86" s="1059"/>
      <c r="N86" s="777"/>
      <c r="O86" s="777"/>
    </row>
    <row r="87" spans="2:15" x14ac:dyDescent="0.25">
      <c r="B87" s="1054"/>
      <c r="C87" s="1054"/>
      <c r="D87" s="1054"/>
      <c r="E87" s="1054"/>
      <c r="F87" s="818"/>
      <c r="G87" s="777"/>
      <c r="H87" s="777"/>
      <c r="I87" s="777"/>
      <c r="J87" s="777"/>
      <c r="K87" s="777"/>
      <c r="L87" s="777"/>
      <c r="M87" s="777"/>
      <c r="N87" s="777"/>
      <c r="O87" s="777"/>
    </row>
    <row r="88" spans="2:15" x14ac:dyDescent="0.25">
      <c r="B88" s="1055" t="s">
        <v>517</v>
      </c>
      <c r="C88" s="1055"/>
      <c r="D88" s="1055"/>
      <c r="E88" s="1055"/>
      <c r="F88" s="816"/>
      <c r="G88" s="776"/>
      <c r="H88" s="777"/>
      <c r="I88" s="777"/>
      <c r="J88" s="777"/>
      <c r="K88" s="777"/>
      <c r="L88" s="777"/>
      <c r="M88" s="777"/>
      <c r="N88" s="777"/>
      <c r="O88" s="777"/>
    </row>
    <row r="89" spans="2:15" x14ac:dyDescent="0.25">
      <c r="B89" s="1056" t="s">
        <v>518</v>
      </c>
      <c r="C89" s="1056"/>
      <c r="D89" s="1056"/>
      <c r="E89" s="1056"/>
      <c r="F89" s="816"/>
      <c r="G89" s="776"/>
      <c r="H89" s="777"/>
      <c r="I89" s="777"/>
      <c r="J89" s="777"/>
      <c r="K89" s="777"/>
      <c r="L89" s="777"/>
      <c r="M89" s="777"/>
      <c r="N89" s="777"/>
      <c r="O89" s="777"/>
    </row>
    <row r="90" spans="2:15" x14ac:dyDescent="0.25">
      <c r="B90" s="1056" t="s">
        <v>519</v>
      </c>
      <c r="C90" s="1056"/>
      <c r="D90" s="1056"/>
      <c r="E90" s="1056"/>
      <c r="F90" s="820"/>
      <c r="G90" s="776"/>
      <c r="H90" s="777"/>
      <c r="I90" s="777"/>
      <c r="J90" s="777"/>
      <c r="K90" s="777"/>
      <c r="L90" s="777"/>
      <c r="M90" s="777"/>
      <c r="N90" s="777"/>
      <c r="O90" s="777"/>
    </row>
    <row r="91" spans="2:15" x14ac:dyDescent="0.25">
      <c r="B91" s="780" t="s">
        <v>520</v>
      </c>
      <c r="C91" s="774"/>
      <c r="D91" s="774"/>
      <c r="E91" s="774"/>
      <c r="F91" s="816"/>
      <c r="G91" s="776"/>
      <c r="H91" s="777"/>
      <c r="I91" s="1057" t="str">
        <f>IF(F91="Yes", "Enter duplicative insurance payments as an Other Source above", " ")</f>
        <v xml:space="preserve"> </v>
      </c>
      <c r="J91" s="1057"/>
      <c r="K91" s="1057"/>
      <c r="L91" s="1057"/>
      <c r="M91" s="1057"/>
      <c r="N91" s="777"/>
      <c r="O91" s="777"/>
    </row>
    <row r="92" spans="2:15" x14ac:dyDescent="0.25">
      <c r="B92" s="780" t="s">
        <v>521</v>
      </c>
      <c r="C92" s="774"/>
      <c r="D92" s="774"/>
      <c r="E92" s="774"/>
      <c r="F92" s="776"/>
      <c r="G92" s="786"/>
      <c r="H92" s="787"/>
      <c r="I92" s="787"/>
      <c r="J92" s="787"/>
      <c r="K92" s="787"/>
      <c r="L92" s="787"/>
      <c r="M92" s="787"/>
      <c r="N92" s="787"/>
      <c r="O92" s="787"/>
    </row>
    <row r="93" spans="2:15" x14ac:dyDescent="0.25">
      <c r="B93" s="781"/>
      <c r="C93" s="1041"/>
      <c r="D93" s="1042"/>
      <c r="E93" s="1042"/>
      <c r="F93" s="1043"/>
      <c r="G93" s="786"/>
      <c r="H93" s="787"/>
      <c r="I93" s="787"/>
      <c r="J93" s="787"/>
      <c r="K93" s="787"/>
      <c r="L93" s="787"/>
      <c r="M93" s="787"/>
      <c r="N93" s="787"/>
      <c r="O93" s="787"/>
    </row>
    <row r="94" spans="2:15" x14ac:dyDescent="0.25">
      <c r="B94" s="781"/>
      <c r="C94" s="1044"/>
      <c r="D94" s="1045"/>
      <c r="E94" s="1045"/>
      <c r="F94" s="1046"/>
      <c r="G94" s="786"/>
      <c r="H94" s="787"/>
      <c r="I94" s="787"/>
      <c r="J94" s="787"/>
      <c r="K94" s="787"/>
      <c r="L94" s="787"/>
      <c r="M94" s="787"/>
      <c r="N94" s="787"/>
      <c r="O94" s="787"/>
    </row>
    <row r="95" spans="2:15" x14ac:dyDescent="0.25">
      <c r="B95" s="781"/>
      <c r="C95" s="1044"/>
      <c r="D95" s="1045"/>
      <c r="E95" s="1045"/>
      <c r="F95" s="1046"/>
      <c r="G95" s="786"/>
      <c r="H95" s="787"/>
      <c r="I95" s="787"/>
      <c r="J95" s="787"/>
      <c r="K95" s="787"/>
      <c r="L95" s="787"/>
      <c r="M95" s="787"/>
      <c r="N95" s="787"/>
      <c r="O95" s="787"/>
    </row>
    <row r="96" spans="2:15" x14ac:dyDescent="0.25">
      <c r="B96" s="781"/>
      <c r="C96" s="1044"/>
      <c r="D96" s="1045"/>
      <c r="E96" s="1045"/>
      <c r="F96" s="1046"/>
      <c r="G96" s="786"/>
      <c r="H96" s="787"/>
      <c r="I96" s="787"/>
      <c r="J96" s="787"/>
      <c r="K96" s="787"/>
      <c r="L96" s="787"/>
      <c r="M96" s="787"/>
      <c r="N96" s="787"/>
      <c r="O96" s="787"/>
    </row>
    <row r="97" spans="2:15" x14ac:dyDescent="0.25">
      <c r="B97" s="781"/>
      <c r="C97" s="1047"/>
      <c r="D97" s="1048"/>
      <c r="E97" s="1048"/>
      <c r="F97" s="1049"/>
      <c r="G97" s="786"/>
      <c r="H97" s="787"/>
      <c r="I97" s="787"/>
      <c r="J97" s="787"/>
      <c r="K97" s="787"/>
      <c r="L97" s="787"/>
      <c r="M97" s="787"/>
      <c r="N97" s="787"/>
      <c r="O97" s="787"/>
    </row>
    <row r="98" spans="2:15" x14ac:dyDescent="0.25">
      <c r="B98" s="780" t="s">
        <v>522</v>
      </c>
      <c r="C98" s="774"/>
      <c r="D98" s="774"/>
      <c r="E98" s="774"/>
      <c r="F98" s="776"/>
      <c r="G98" s="786"/>
      <c r="H98" s="787"/>
      <c r="I98" s="787"/>
      <c r="J98" s="787"/>
      <c r="K98" s="787"/>
      <c r="L98" s="787"/>
      <c r="M98" s="787"/>
      <c r="N98" s="787"/>
      <c r="O98" s="787"/>
    </row>
    <row r="99" spans="2:15" x14ac:dyDescent="0.25">
      <c r="B99" s="781"/>
      <c r="C99" s="1041"/>
      <c r="D99" s="1042"/>
      <c r="E99" s="1042"/>
      <c r="F99" s="1043"/>
      <c r="G99" s="786"/>
      <c r="H99" s="787"/>
      <c r="I99" s="787"/>
      <c r="J99" s="787"/>
      <c r="K99" s="787"/>
      <c r="L99" s="787"/>
      <c r="M99" s="787"/>
      <c r="N99" s="787"/>
      <c r="O99" s="787"/>
    </row>
    <row r="100" spans="2:15" x14ac:dyDescent="0.25">
      <c r="B100" s="781"/>
      <c r="C100" s="1044"/>
      <c r="D100" s="1045"/>
      <c r="E100" s="1045"/>
      <c r="F100" s="1046"/>
      <c r="G100" s="786"/>
      <c r="H100" s="787"/>
      <c r="I100" s="787"/>
      <c r="J100" s="787"/>
      <c r="K100" s="787"/>
      <c r="L100" s="787"/>
      <c r="M100" s="787"/>
      <c r="N100" s="787"/>
      <c r="O100" s="787"/>
    </row>
    <row r="101" spans="2:15" x14ac:dyDescent="0.25">
      <c r="B101" s="781"/>
      <c r="C101" s="1044"/>
      <c r="D101" s="1045"/>
      <c r="E101" s="1045"/>
      <c r="F101" s="1046"/>
      <c r="G101" s="786"/>
      <c r="H101" s="787"/>
      <c r="I101" s="787"/>
      <c r="J101" s="787"/>
      <c r="K101" s="787"/>
      <c r="L101" s="787"/>
      <c r="M101" s="787"/>
      <c r="N101" s="787"/>
      <c r="O101" s="787"/>
    </row>
    <row r="102" spans="2:15" x14ac:dyDescent="0.25">
      <c r="B102" s="781"/>
      <c r="C102" s="1044"/>
      <c r="D102" s="1045"/>
      <c r="E102" s="1045"/>
      <c r="F102" s="1046"/>
      <c r="G102" s="786"/>
      <c r="H102" s="787"/>
      <c r="I102" s="787"/>
      <c r="J102" s="787"/>
      <c r="K102" s="787"/>
      <c r="L102" s="787"/>
      <c r="M102" s="787"/>
      <c r="N102" s="787"/>
      <c r="O102" s="787"/>
    </row>
    <row r="103" spans="2:15" x14ac:dyDescent="0.25">
      <c r="B103" s="781"/>
      <c r="C103" s="1047"/>
      <c r="D103" s="1048"/>
      <c r="E103" s="1048"/>
      <c r="F103" s="1049"/>
      <c r="G103" s="786"/>
      <c r="H103" s="787"/>
      <c r="I103" s="787"/>
      <c r="J103" s="787"/>
      <c r="K103" s="787"/>
      <c r="L103" s="787"/>
      <c r="M103" s="787"/>
      <c r="N103" s="787"/>
      <c r="O103" s="787"/>
    </row>
    <row r="104" spans="2:15" x14ac:dyDescent="0.25">
      <c r="B104" s="788"/>
      <c r="C104" s="786"/>
      <c r="D104" s="786"/>
      <c r="E104" s="786"/>
      <c r="F104" s="786"/>
      <c r="G104" s="786"/>
      <c r="H104" s="787"/>
      <c r="I104" s="787"/>
      <c r="J104" s="787"/>
      <c r="K104" s="787"/>
      <c r="L104" s="787"/>
      <c r="M104" s="787"/>
      <c r="N104" s="787"/>
      <c r="O104" s="787"/>
    </row>
    <row r="105" spans="2:15" ht="38.25" customHeight="1" x14ac:dyDescent="0.25">
      <c r="B105" s="1051" t="s">
        <v>582</v>
      </c>
      <c r="C105" s="1051"/>
      <c r="D105" s="1051"/>
      <c r="E105" s="1051"/>
      <c r="F105" s="816"/>
      <c r="G105" s="786"/>
      <c r="H105" s="787"/>
      <c r="I105" s="787"/>
      <c r="J105" s="787"/>
      <c r="K105" s="787"/>
      <c r="L105" s="787"/>
      <c r="M105" s="787"/>
      <c r="N105" s="787"/>
      <c r="O105" s="787"/>
    </row>
    <row r="106" spans="2:15" x14ac:dyDescent="0.25">
      <c r="B106" s="1052" t="s">
        <v>497</v>
      </c>
      <c r="C106" s="1052"/>
      <c r="D106" s="1052"/>
      <c r="E106" s="1052"/>
      <c r="F106" s="787"/>
      <c r="G106" s="787"/>
      <c r="H106" s="787"/>
      <c r="I106" s="787"/>
      <c r="J106" s="787"/>
      <c r="K106" s="787"/>
      <c r="L106" s="787"/>
      <c r="M106" s="787"/>
      <c r="N106" s="787"/>
      <c r="O106" s="787"/>
    </row>
    <row r="107" spans="2:15" x14ac:dyDescent="0.25">
      <c r="B107" s="1053" t="s">
        <v>523</v>
      </c>
      <c r="C107" s="1053"/>
      <c r="D107" s="1053"/>
      <c r="E107" s="1053"/>
      <c r="F107" s="1053"/>
      <c r="G107" s="786"/>
      <c r="H107" s="787"/>
      <c r="I107" s="787"/>
      <c r="J107" s="787"/>
      <c r="K107" s="787"/>
      <c r="L107" s="787"/>
      <c r="M107" s="787"/>
      <c r="N107" s="787"/>
      <c r="O107" s="787"/>
    </row>
    <row r="108" spans="2:15" x14ac:dyDescent="0.25">
      <c r="B108" s="781"/>
      <c r="C108" s="1041"/>
      <c r="D108" s="1042"/>
      <c r="E108" s="1042"/>
      <c r="F108" s="1043"/>
      <c r="G108" s="786"/>
      <c r="H108" s="787"/>
      <c r="I108" s="787"/>
      <c r="J108" s="787"/>
      <c r="K108" s="787"/>
      <c r="L108" s="787"/>
      <c r="M108" s="787"/>
      <c r="N108" s="787"/>
      <c r="O108" s="787"/>
    </row>
    <row r="109" spans="2:15" x14ac:dyDescent="0.25">
      <c r="B109" s="781"/>
      <c r="C109" s="1044"/>
      <c r="D109" s="1045"/>
      <c r="E109" s="1045"/>
      <c r="F109" s="1046"/>
      <c r="G109" s="786"/>
      <c r="H109" s="787"/>
      <c r="I109" s="787"/>
      <c r="J109" s="787"/>
      <c r="K109" s="787"/>
      <c r="L109" s="787"/>
      <c r="M109" s="787"/>
      <c r="N109" s="787"/>
      <c r="O109" s="787"/>
    </row>
    <row r="110" spans="2:15" x14ac:dyDescent="0.25">
      <c r="B110" s="781"/>
      <c r="C110" s="1044"/>
      <c r="D110" s="1045"/>
      <c r="E110" s="1045"/>
      <c r="F110" s="1046"/>
      <c r="G110" s="786"/>
      <c r="H110" s="787"/>
      <c r="I110" s="787"/>
      <c r="J110" s="787"/>
      <c r="K110" s="787"/>
      <c r="L110" s="787"/>
      <c r="M110" s="787"/>
      <c r="N110" s="787"/>
      <c r="O110" s="787"/>
    </row>
    <row r="111" spans="2:15" x14ac:dyDescent="0.25">
      <c r="B111" s="781"/>
      <c r="C111" s="1044"/>
      <c r="D111" s="1045"/>
      <c r="E111" s="1045"/>
      <c r="F111" s="1046"/>
      <c r="G111" s="786"/>
      <c r="H111" s="787"/>
      <c r="I111" s="787"/>
      <c r="J111" s="787"/>
      <c r="K111" s="787"/>
      <c r="L111" s="787"/>
      <c r="M111" s="787"/>
      <c r="N111" s="787"/>
      <c r="O111" s="787"/>
    </row>
    <row r="112" spans="2:15" x14ac:dyDescent="0.25">
      <c r="B112" s="781"/>
      <c r="C112" s="1047"/>
      <c r="D112" s="1048"/>
      <c r="E112" s="1048"/>
      <c r="F112" s="1049"/>
      <c r="G112" s="786"/>
      <c r="H112" s="787"/>
      <c r="I112" s="787"/>
      <c r="J112" s="787"/>
      <c r="K112" s="787"/>
      <c r="L112" s="787"/>
      <c r="M112" s="787"/>
      <c r="N112" s="787"/>
      <c r="O112" s="787"/>
    </row>
    <row r="113" spans="2:15" x14ac:dyDescent="0.25">
      <c r="B113" s="1050" t="s">
        <v>524</v>
      </c>
      <c r="C113" s="1050"/>
      <c r="D113" s="1050"/>
      <c r="E113" s="1050"/>
      <c r="F113" s="816"/>
      <c r="G113" s="776"/>
      <c r="H113" s="777"/>
      <c r="I113" s="789" t="str">
        <f>IF(F113="Yes", "Enter duplicative other disaster-related assitance amounts in  payments as Other Sources above", " ")</f>
        <v xml:space="preserve"> </v>
      </c>
      <c r="J113" s="789"/>
      <c r="K113" s="789"/>
      <c r="L113" s="789"/>
      <c r="M113" s="789"/>
      <c r="N113" s="787"/>
      <c r="O113" s="787"/>
    </row>
    <row r="114" spans="2:15" x14ac:dyDescent="0.25">
      <c r="B114" s="781"/>
      <c r="C114" s="786"/>
      <c r="D114" s="786"/>
      <c r="E114" s="786"/>
      <c r="F114" s="786"/>
      <c r="G114" s="786"/>
      <c r="H114" s="787"/>
      <c r="I114" s="787"/>
      <c r="J114" s="787"/>
      <c r="K114" s="787"/>
      <c r="L114" s="787"/>
      <c r="M114" s="787"/>
      <c r="N114" s="787"/>
      <c r="O114" s="787"/>
    </row>
    <row r="115" spans="2:15" x14ac:dyDescent="0.25">
      <c r="B115" s="781"/>
      <c r="C115" s="786"/>
      <c r="D115" s="786"/>
      <c r="E115" s="786"/>
      <c r="F115" s="786"/>
      <c r="G115" s="786"/>
      <c r="H115" s="787"/>
      <c r="I115" s="787"/>
      <c r="J115" s="787"/>
      <c r="K115" s="787"/>
      <c r="L115" s="787"/>
      <c r="M115" s="787"/>
      <c r="N115" s="787"/>
      <c r="O115" s="787"/>
    </row>
  </sheetData>
  <sheetProtection algorithmName="SHA-512" hashValue="ZPHERUuGac0H1ihFsWrrz20ieEnBPaWwbu9cS7vnH8v8m9z/WncuvoXivxfFOUjYyF/rW39dmU8DkcB2ev1AJA==" saltValue="jYJYhBkqdeybbsm+/sureg==" spinCount="100000" sheet="1" objects="1" scenarios="1"/>
  <mergeCells count="83">
    <mergeCell ref="B1:I1"/>
    <mergeCell ref="C32:D32"/>
    <mergeCell ref="C33:D33"/>
    <mergeCell ref="B2:J2"/>
    <mergeCell ref="C18:D18"/>
    <mergeCell ref="C22:D22"/>
    <mergeCell ref="C26:D26"/>
    <mergeCell ref="C27:D27"/>
    <mergeCell ref="C31:D31"/>
    <mergeCell ref="F14:G14"/>
    <mergeCell ref="F11:G12"/>
    <mergeCell ref="I11:I12"/>
    <mergeCell ref="F17:G17"/>
    <mergeCell ref="G3:I3"/>
    <mergeCell ref="G5:I5"/>
    <mergeCell ref="C14:D14"/>
    <mergeCell ref="C17:D17"/>
    <mergeCell ref="F22:G22"/>
    <mergeCell ref="F15:G15"/>
    <mergeCell ref="F23:G23"/>
    <mergeCell ref="F37:G37"/>
    <mergeCell ref="F26:G26"/>
    <mergeCell ref="F27:G27"/>
    <mergeCell ref="F31:G31"/>
    <mergeCell ref="F32:G32"/>
    <mergeCell ref="F33:G33"/>
    <mergeCell ref="F34:G34"/>
    <mergeCell ref="F18:G18"/>
    <mergeCell ref="C28:D28"/>
    <mergeCell ref="C29:D29"/>
    <mergeCell ref="C30:D30"/>
    <mergeCell ref="F28:G28"/>
    <mergeCell ref="B41:J41"/>
    <mergeCell ref="B42:E42"/>
    <mergeCell ref="B44:E44"/>
    <mergeCell ref="B45:E45"/>
    <mergeCell ref="B46:E46"/>
    <mergeCell ref="B47:E47"/>
    <mergeCell ref="B48:E48"/>
    <mergeCell ref="I51:M51"/>
    <mergeCell ref="C53:F57"/>
    <mergeCell ref="B58:E58"/>
    <mergeCell ref="B59:E59"/>
    <mergeCell ref="B60:E60"/>
    <mergeCell ref="B61:E61"/>
    <mergeCell ref="B62:E62"/>
    <mergeCell ref="B64:E64"/>
    <mergeCell ref="I66:M66"/>
    <mergeCell ref="C68:F72"/>
    <mergeCell ref="C74:F78"/>
    <mergeCell ref="B79:E79"/>
    <mergeCell ref="B80:E80"/>
    <mergeCell ref="B81:E81"/>
    <mergeCell ref="I82:J82"/>
    <mergeCell ref="K82:M82"/>
    <mergeCell ref="I83:J83"/>
    <mergeCell ref="K83:M83"/>
    <mergeCell ref="I84:J84"/>
    <mergeCell ref="K84:M84"/>
    <mergeCell ref="I85:J85"/>
    <mergeCell ref="K85:M85"/>
    <mergeCell ref="I86:J86"/>
    <mergeCell ref="K86:M86"/>
    <mergeCell ref="B87:E87"/>
    <mergeCell ref="B88:E88"/>
    <mergeCell ref="B89:E89"/>
    <mergeCell ref="B90:E90"/>
    <mergeCell ref="I91:M91"/>
    <mergeCell ref="C108:F112"/>
    <mergeCell ref="B113:E113"/>
    <mergeCell ref="C93:F97"/>
    <mergeCell ref="C99:F103"/>
    <mergeCell ref="B105:E105"/>
    <mergeCell ref="B106:E106"/>
    <mergeCell ref="B107:F107"/>
    <mergeCell ref="F29:G29"/>
    <mergeCell ref="F30:G30"/>
    <mergeCell ref="C19:D19"/>
    <mergeCell ref="C20:D20"/>
    <mergeCell ref="C21:D21"/>
    <mergeCell ref="F19:G19"/>
    <mergeCell ref="F20:G20"/>
    <mergeCell ref="F21:G21"/>
  </mergeCells>
  <dataValidations xWindow="428" yWindow="700" count="4">
    <dataValidation allowBlank="1" showErrorMessage="1" prompt="Maximun AHTF funding for repair costs is $15,000." sqref="F26:G26" xr:uid="{00000000-0002-0000-0600-000000000000}"/>
    <dataValidation allowBlank="1" showInputMessage="1" showErrorMessage="1" prompt="Maximun HOME or AHTF development subsidy is $25,000." sqref="H26:H30" xr:uid="{00000000-0002-0000-0600-000001000000}"/>
    <dataValidation allowBlank="1" showInputMessage="1" showErrorMessage="1" prompt="This cell contrains a default formula.  If you plan to take LESS than 20% AHTF Productoin Fee, you may delete the formula." sqref="F15:G15" xr:uid="{00000000-0002-0000-0600-000002000000}"/>
    <dataValidation type="list" allowBlank="1" showInputMessage="1" showErrorMessage="1" sqref="F42 F44 F51 F58 F66 F79 F88:F91 F105 F82:F86 F113" xr:uid="{FEE27654-B7BE-413C-A806-D1504800570C}">
      <formula1>"Yes, No"</formula1>
    </dataValidation>
  </dataValidations>
  <printOptions horizontalCentered="1"/>
  <pageMargins left="0.7" right="0.7" top="0.75" bottom="0.75" header="0.3" footer="0.3"/>
  <pageSetup fitToHeight="2" orientation="portrait" r:id="rId1"/>
  <headerFooter>
    <oddFooter>&amp;L&amp;10&amp;K01+033&amp;F
&amp;A&amp;R&amp;"-,Italic"&amp;10&amp;K01+033Page &amp;P of &amp;N
&amp;D</oddFooter>
  </headerFooter>
  <ignoredErrors>
    <ignoredError sqref="E49:E50 E63 E6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pageSetUpPr fitToPage="1"/>
  </sheetPr>
  <dimension ref="A1:CE51"/>
  <sheetViews>
    <sheetView showGridLines="0" zoomScale="110" zoomScaleNormal="110" workbookViewId="0">
      <selection activeCell="B25" sqref="B25:C25"/>
    </sheetView>
  </sheetViews>
  <sheetFormatPr defaultColWidth="9.28515625" defaultRowHeight="12.75" x14ac:dyDescent="0.2"/>
  <cols>
    <col min="1" max="1" width="3.28515625" style="219" customWidth="1"/>
    <col min="2" max="2" width="9.28515625" style="219"/>
    <col min="3" max="3" width="9.42578125" style="219" customWidth="1"/>
    <col min="4" max="5" width="9.28515625" style="219"/>
    <col min="6" max="6" width="10.5703125" style="219" customWidth="1"/>
    <col min="7" max="7" width="9.28515625" style="219"/>
    <col min="8" max="8" width="10.42578125" style="219" customWidth="1"/>
    <col min="9" max="9" width="10.28515625" style="219" bestFit="1" customWidth="1"/>
    <col min="10" max="11" width="11.28515625" style="219" customWidth="1"/>
    <col min="12" max="12" width="3.28515625" style="219" customWidth="1"/>
    <col min="13" max="25" width="9.28515625" style="103"/>
    <col min="26" max="256" width="9.28515625" style="219"/>
    <col min="257" max="257" width="6.42578125" style="219" customWidth="1"/>
    <col min="258" max="258" width="9.28515625" style="219"/>
    <col min="259" max="259" width="9.42578125" style="219" customWidth="1"/>
    <col min="260" max="261" width="9.28515625" style="219"/>
    <col min="262" max="262" width="10.5703125" style="219" customWidth="1"/>
    <col min="263" max="263" width="9.28515625" style="219"/>
    <col min="264" max="264" width="10.42578125" style="219" customWidth="1"/>
    <col min="265" max="265" width="10.28515625" style="219" bestFit="1" customWidth="1"/>
    <col min="266" max="266" width="10.7109375" style="219" customWidth="1"/>
    <col min="267" max="267" width="14.42578125" style="219" customWidth="1"/>
    <col min="268" max="268" width="3.28515625" style="219" customWidth="1"/>
    <col min="269" max="512" width="9.28515625" style="219"/>
    <col min="513" max="513" width="6.42578125" style="219" customWidth="1"/>
    <col min="514" max="514" width="9.28515625" style="219"/>
    <col min="515" max="515" width="9.42578125" style="219" customWidth="1"/>
    <col min="516" max="517" width="9.28515625" style="219"/>
    <col min="518" max="518" width="10.5703125" style="219" customWidth="1"/>
    <col min="519" max="519" width="9.28515625" style="219"/>
    <col min="520" max="520" width="10.42578125" style="219" customWidth="1"/>
    <col min="521" max="521" width="10.28515625" style="219" bestFit="1" customWidth="1"/>
    <col min="522" max="522" width="10.7109375" style="219" customWidth="1"/>
    <col min="523" max="523" width="14.42578125" style="219" customWidth="1"/>
    <col min="524" max="524" width="3.28515625" style="219" customWidth="1"/>
    <col min="525" max="768" width="9.28515625" style="219"/>
    <col min="769" max="769" width="6.42578125" style="219" customWidth="1"/>
    <col min="770" max="770" width="9.28515625" style="219"/>
    <col min="771" max="771" width="9.42578125" style="219" customWidth="1"/>
    <col min="772" max="773" width="9.28515625" style="219"/>
    <col min="774" max="774" width="10.5703125" style="219" customWidth="1"/>
    <col min="775" max="775" width="9.28515625" style="219"/>
    <col min="776" max="776" width="10.42578125" style="219" customWidth="1"/>
    <col min="777" max="777" width="10.28515625" style="219" bestFit="1" customWidth="1"/>
    <col min="778" max="778" width="10.7109375" style="219" customWidth="1"/>
    <col min="779" max="779" width="14.42578125" style="219" customWidth="1"/>
    <col min="780" max="780" width="3.28515625" style="219" customWidth="1"/>
    <col min="781" max="1024" width="9.28515625" style="219"/>
    <col min="1025" max="1025" width="6.42578125" style="219" customWidth="1"/>
    <col min="1026" max="1026" width="9.28515625" style="219"/>
    <col min="1027" max="1027" width="9.42578125" style="219" customWidth="1"/>
    <col min="1028" max="1029" width="9.28515625" style="219"/>
    <col min="1030" max="1030" width="10.5703125" style="219" customWidth="1"/>
    <col min="1031" max="1031" width="9.28515625" style="219"/>
    <col min="1032" max="1032" width="10.42578125" style="219" customWidth="1"/>
    <col min="1033" max="1033" width="10.28515625" style="219" bestFit="1" customWidth="1"/>
    <col min="1034" max="1034" width="10.7109375" style="219" customWidth="1"/>
    <col min="1035" max="1035" width="14.42578125" style="219" customWidth="1"/>
    <col min="1036" max="1036" width="3.28515625" style="219" customWidth="1"/>
    <col min="1037" max="1280" width="9.28515625" style="219"/>
    <col min="1281" max="1281" width="6.42578125" style="219" customWidth="1"/>
    <col min="1282" max="1282" width="9.28515625" style="219"/>
    <col min="1283" max="1283" width="9.42578125" style="219" customWidth="1"/>
    <col min="1284" max="1285" width="9.28515625" style="219"/>
    <col min="1286" max="1286" width="10.5703125" style="219" customWidth="1"/>
    <col min="1287" max="1287" width="9.28515625" style="219"/>
    <col min="1288" max="1288" width="10.42578125" style="219" customWidth="1"/>
    <col min="1289" max="1289" width="10.28515625" style="219" bestFit="1" customWidth="1"/>
    <col min="1290" max="1290" width="10.7109375" style="219" customWidth="1"/>
    <col min="1291" max="1291" width="14.42578125" style="219" customWidth="1"/>
    <col min="1292" max="1292" width="3.28515625" style="219" customWidth="1"/>
    <col min="1293" max="1536" width="9.28515625" style="219"/>
    <col min="1537" max="1537" width="6.42578125" style="219" customWidth="1"/>
    <col min="1538" max="1538" width="9.28515625" style="219"/>
    <col min="1539" max="1539" width="9.42578125" style="219" customWidth="1"/>
    <col min="1540" max="1541" width="9.28515625" style="219"/>
    <col min="1542" max="1542" width="10.5703125" style="219" customWidth="1"/>
    <col min="1543" max="1543" width="9.28515625" style="219"/>
    <col min="1544" max="1544" width="10.42578125" style="219" customWidth="1"/>
    <col min="1545" max="1545" width="10.28515625" style="219" bestFit="1" customWidth="1"/>
    <col min="1546" max="1546" width="10.7109375" style="219" customWidth="1"/>
    <col min="1547" max="1547" width="14.42578125" style="219" customWidth="1"/>
    <col min="1548" max="1548" width="3.28515625" style="219" customWidth="1"/>
    <col min="1549" max="1792" width="9.28515625" style="219"/>
    <col min="1793" max="1793" width="6.42578125" style="219" customWidth="1"/>
    <col min="1794" max="1794" width="9.28515625" style="219"/>
    <col min="1795" max="1795" width="9.42578125" style="219" customWidth="1"/>
    <col min="1796" max="1797" width="9.28515625" style="219"/>
    <col min="1798" max="1798" width="10.5703125" style="219" customWidth="1"/>
    <col min="1799" max="1799" width="9.28515625" style="219"/>
    <col min="1800" max="1800" width="10.42578125" style="219" customWidth="1"/>
    <col min="1801" max="1801" width="10.28515625" style="219" bestFit="1" customWidth="1"/>
    <col min="1802" max="1802" width="10.7109375" style="219" customWidth="1"/>
    <col min="1803" max="1803" width="14.42578125" style="219" customWidth="1"/>
    <col min="1804" max="1804" width="3.28515625" style="219" customWidth="1"/>
    <col min="1805" max="2048" width="9.28515625" style="219"/>
    <col min="2049" max="2049" width="6.42578125" style="219" customWidth="1"/>
    <col min="2050" max="2050" width="9.28515625" style="219"/>
    <col min="2051" max="2051" width="9.42578125" style="219" customWidth="1"/>
    <col min="2052" max="2053" width="9.28515625" style="219"/>
    <col min="2054" max="2054" width="10.5703125" style="219" customWidth="1"/>
    <col min="2055" max="2055" width="9.28515625" style="219"/>
    <col min="2056" max="2056" width="10.42578125" style="219" customWidth="1"/>
    <col min="2057" max="2057" width="10.28515625" style="219" bestFit="1" customWidth="1"/>
    <col min="2058" max="2058" width="10.7109375" style="219" customWidth="1"/>
    <col min="2059" max="2059" width="14.42578125" style="219" customWidth="1"/>
    <col min="2060" max="2060" width="3.28515625" style="219" customWidth="1"/>
    <col min="2061" max="2304" width="9.28515625" style="219"/>
    <col min="2305" max="2305" width="6.42578125" style="219" customWidth="1"/>
    <col min="2306" max="2306" width="9.28515625" style="219"/>
    <col min="2307" max="2307" width="9.42578125" style="219" customWidth="1"/>
    <col min="2308" max="2309" width="9.28515625" style="219"/>
    <col min="2310" max="2310" width="10.5703125" style="219" customWidth="1"/>
    <col min="2311" max="2311" width="9.28515625" style="219"/>
    <col min="2312" max="2312" width="10.42578125" style="219" customWidth="1"/>
    <col min="2313" max="2313" width="10.28515625" style="219" bestFit="1" customWidth="1"/>
    <col min="2314" max="2314" width="10.7109375" style="219" customWidth="1"/>
    <col min="2315" max="2315" width="14.42578125" style="219" customWidth="1"/>
    <col min="2316" max="2316" width="3.28515625" style="219" customWidth="1"/>
    <col min="2317" max="2560" width="9.28515625" style="219"/>
    <col min="2561" max="2561" width="6.42578125" style="219" customWidth="1"/>
    <col min="2562" max="2562" width="9.28515625" style="219"/>
    <col min="2563" max="2563" width="9.42578125" style="219" customWidth="1"/>
    <col min="2564" max="2565" width="9.28515625" style="219"/>
    <col min="2566" max="2566" width="10.5703125" style="219" customWidth="1"/>
    <col min="2567" max="2567" width="9.28515625" style="219"/>
    <col min="2568" max="2568" width="10.42578125" style="219" customWidth="1"/>
    <col min="2569" max="2569" width="10.28515625" style="219" bestFit="1" customWidth="1"/>
    <col min="2570" max="2570" width="10.7109375" style="219" customWidth="1"/>
    <col min="2571" max="2571" width="14.42578125" style="219" customWidth="1"/>
    <col min="2572" max="2572" width="3.28515625" style="219" customWidth="1"/>
    <col min="2573" max="2816" width="9.28515625" style="219"/>
    <col min="2817" max="2817" width="6.42578125" style="219" customWidth="1"/>
    <col min="2818" max="2818" width="9.28515625" style="219"/>
    <col min="2819" max="2819" width="9.42578125" style="219" customWidth="1"/>
    <col min="2820" max="2821" width="9.28515625" style="219"/>
    <col min="2822" max="2822" width="10.5703125" style="219" customWidth="1"/>
    <col min="2823" max="2823" width="9.28515625" style="219"/>
    <col min="2824" max="2824" width="10.42578125" style="219" customWidth="1"/>
    <col min="2825" max="2825" width="10.28515625" style="219" bestFit="1" customWidth="1"/>
    <col min="2826" max="2826" width="10.7109375" style="219" customWidth="1"/>
    <col min="2827" max="2827" width="14.42578125" style="219" customWidth="1"/>
    <col min="2828" max="2828" width="3.28515625" style="219" customWidth="1"/>
    <col min="2829" max="3072" width="9.28515625" style="219"/>
    <col min="3073" max="3073" width="6.42578125" style="219" customWidth="1"/>
    <col min="3074" max="3074" width="9.28515625" style="219"/>
    <col min="3075" max="3075" width="9.42578125" style="219" customWidth="1"/>
    <col min="3076" max="3077" width="9.28515625" style="219"/>
    <col min="3078" max="3078" width="10.5703125" style="219" customWidth="1"/>
    <col min="3079" max="3079" width="9.28515625" style="219"/>
    <col min="3080" max="3080" width="10.42578125" style="219" customWidth="1"/>
    <col min="3081" max="3081" width="10.28515625" style="219" bestFit="1" customWidth="1"/>
    <col min="3082" max="3082" width="10.7109375" style="219" customWidth="1"/>
    <col min="3083" max="3083" width="14.42578125" style="219" customWidth="1"/>
    <col min="3084" max="3084" width="3.28515625" style="219" customWidth="1"/>
    <col min="3085" max="3328" width="9.28515625" style="219"/>
    <col min="3329" max="3329" width="6.42578125" style="219" customWidth="1"/>
    <col min="3330" max="3330" width="9.28515625" style="219"/>
    <col min="3331" max="3331" width="9.42578125" style="219" customWidth="1"/>
    <col min="3332" max="3333" width="9.28515625" style="219"/>
    <col min="3334" max="3334" width="10.5703125" style="219" customWidth="1"/>
    <col min="3335" max="3335" width="9.28515625" style="219"/>
    <col min="3336" max="3336" width="10.42578125" style="219" customWidth="1"/>
    <col min="3337" max="3337" width="10.28515625" style="219" bestFit="1" customWidth="1"/>
    <col min="3338" max="3338" width="10.7109375" style="219" customWidth="1"/>
    <col min="3339" max="3339" width="14.42578125" style="219" customWidth="1"/>
    <col min="3340" max="3340" width="3.28515625" style="219" customWidth="1"/>
    <col min="3341" max="3584" width="9.28515625" style="219"/>
    <col min="3585" max="3585" width="6.42578125" style="219" customWidth="1"/>
    <col min="3586" max="3586" width="9.28515625" style="219"/>
    <col min="3587" max="3587" width="9.42578125" style="219" customWidth="1"/>
    <col min="3588" max="3589" width="9.28515625" style="219"/>
    <col min="3590" max="3590" width="10.5703125" style="219" customWidth="1"/>
    <col min="3591" max="3591" width="9.28515625" style="219"/>
    <col min="3592" max="3592" width="10.42578125" style="219" customWidth="1"/>
    <col min="3593" max="3593" width="10.28515625" style="219" bestFit="1" customWidth="1"/>
    <col min="3594" max="3594" width="10.7109375" style="219" customWidth="1"/>
    <col min="3595" max="3595" width="14.42578125" style="219" customWidth="1"/>
    <col min="3596" max="3596" width="3.28515625" style="219" customWidth="1"/>
    <col min="3597" max="3840" width="9.28515625" style="219"/>
    <col min="3841" max="3841" width="6.42578125" style="219" customWidth="1"/>
    <col min="3842" max="3842" width="9.28515625" style="219"/>
    <col min="3843" max="3843" width="9.42578125" style="219" customWidth="1"/>
    <col min="3844" max="3845" width="9.28515625" style="219"/>
    <col min="3846" max="3846" width="10.5703125" style="219" customWidth="1"/>
    <col min="3847" max="3847" width="9.28515625" style="219"/>
    <col min="3848" max="3848" width="10.42578125" style="219" customWidth="1"/>
    <col min="3849" max="3849" width="10.28515625" style="219" bestFit="1" customWidth="1"/>
    <col min="3850" max="3850" width="10.7109375" style="219" customWidth="1"/>
    <col min="3851" max="3851" width="14.42578125" style="219" customWidth="1"/>
    <col min="3852" max="3852" width="3.28515625" style="219" customWidth="1"/>
    <col min="3853" max="4096" width="9.28515625" style="219"/>
    <col min="4097" max="4097" width="6.42578125" style="219" customWidth="1"/>
    <col min="4098" max="4098" width="9.28515625" style="219"/>
    <col min="4099" max="4099" width="9.42578125" style="219" customWidth="1"/>
    <col min="4100" max="4101" width="9.28515625" style="219"/>
    <col min="4102" max="4102" width="10.5703125" style="219" customWidth="1"/>
    <col min="4103" max="4103" width="9.28515625" style="219"/>
    <col min="4104" max="4104" width="10.42578125" style="219" customWidth="1"/>
    <col min="4105" max="4105" width="10.28515625" style="219" bestFit="1" customWidth="1"/>
    <col min="4106" max="4106" width="10.7109375" style="219" customWidth="1"/>
    <col min="4107" max="4107" width="14.42578125" style="219" customWidth="1"/>
    <col min="4108" max="4108" width="3.28515625" style="219" customWidth="1"/>
    <col min="4109" max="4352" width="9.28515625" style="219"/>
    <col min="4353" max="4353" width="6.42578125" style="219" customWidth="1"/>
    <col min="4354" max="4354" width="9.28515625" style="219"/>
    <col min="4355" max="4355" width="9.42578125" style="219" customWidth="1"/>
    <col min="4356" max="4357" width="9.28515625" style="219"/>
    <col min="4358" max="4358" width="10.5703125" style="219" customWidth="1"/>
    <col min="4359" max="4359" width="9.28515625" style="219"/>
    <col min="4360" max="4360" width="10.42578125" style="219" customWidth="1"/>
    <col min="4361" max="4361" width="10.28515625" style="219" bestFit="1" customWidth="1"/>
    <col min="4362" max="4362" width="10.7109375" style="219" customWidth="1"/>
    <col min="4363" max="4363" width="14.42578125" style="219" customWidth="1"/>
    <col min="4364" max="4364" width="3.28515625" style="219" customWidth="1"/>
    <col min="4365" max="4608" width="9.28515625" style="219"/>
    <col min="4609" max="4609" width="6.42578125" style="219" customWidth="1"/>
    <col min="4610" max="4610" width="9.28515625" style="219"/>
    <col min="4611" max="4611" width="9.42578125" style="219" customWidth="1"/>
    <col min="4612" max="4613" width="9.28515625" style="219"/>
    <col min="4614" max="4614" width="10.5703125" style="219" customWidth="1"/>
    <col min="4615" max="4615" width="9.28515625" style="219"/>
    <col min="4616" max="4616" width="10.42578125" style="219" customWidth="1"/>
    <col min="4617" max="4617" width="10.28515625" style="219" bestFit="1" customWidth="1"/>
    <col min="4618" max="4618" width="10.7109375" style="219" customWidth="1"/>
    <col min="4619" max="4619" width="14.42578125" style="219" customWidth="1"/>
    <col min="4620" max="4620" width="3.28515625" style="219" customWidth="1"/>
    <col min="4621" max="4864" width="9.28515625" style="219"/>
    <col min="4865" max="4865" width="6.42578125" style="219" customWidth="1"/>
    <col min="4866" max="4866" width="9.28515625" style="219"/>
    <col min="4867" max="4867" width="9.42578125" style="219" customWidth="1"/>
    <col min="4868" max="4869" width="9.28515625" style="219"/>
    <col min="4870" max="4870" width="10.5703125" style="219" customWidth="1"/>
    <col min="4871" max="4871" width="9.28515625" style="219"/>
    <col min="4872" max="4872" width="10.42578125" style="219" customWidth="1"/>
    <col min="4873" max="4873" width="10.28515625" style="219" bestFit="1" customWidth="1"/>
    <col min="4874" max="4874" width="10.7109375" style="219" customWidth="1"/>
    <col min="4875" max="4875" width="14.42578125" style="219" customWidth="1"/>
    <col min="4876" max="4876" width="3.28515625" style="219" customWidth="1"/>
    <col min="4877" max="5120" width="9.28515625" style="219"/>
    <col min="5121" max="5121" width="6.42578125" style="219" customWidth="1"/>
    <col min="5122" max="5122" width="9.28515625" style="219"/>
    <col min="5123" max="5123" width="9.42578125" style="219" customWidth="1"/>
    <col min="5124" max="5125" width="9.28515625" style="219"/>
    <col min="5126" max="5126" width="10.5703125" style="219" customWidth="1"/>
    <col min="5127" max="5127" width="9.28515625" style="219"/>
    <col min="5128" max="5128" width="10.42578125" style="219" customWidth="1"/>
    <col min="5129" max="5129" width="10.28515625" style="219" bestFit="1" customWidth="1"/>
    <col min="5130" max="5130" width="10.7109375" style="219" customWidth="1"/>
    <col min="5131" max="5131" width="14.42578125" style="219" customWidth="1"/>
    <col min="5132" max="5132" width="3.28515625" style="219" customWidth="1"/>
    <col min="5133" max="5376" width="9.28515625" style="219"/>
    <col min="5377" max="5377" width="6.42578125" style="219" customWidth="1"/>
    <col min="5378" max="5378" width="9.28515625" style="219"/>
    <col min="5379" max="5379" width="9.42578125" style="219" customWidth="1"/>
    <col min="5380" max="5381" width="9.28515625" style="219"/>
    <col min="5382" max="5382" width="10.5703125" style="219" customWidth="1"/>
    <col min="5383" max="5383" width="9.28515625" style="219"/>
    <col min="5384" max="5384" width="10.42578125" style="219" customWidth="1"/>
    <col min="5385" max="5385" width="10.28515625" style="219" bestFit="1" customWidth="1"/>
    <col min="5386" max="5386" width="10.7109375" style="219" customWidth="1"/>
    <col min="5387" max="5387" width="14.42578125" style="219" customWidth="1"/>
    <col min="5388" max="5388" width="3.28515625" style="219" customWidth="1"/>
    <col min="5389" max="5632" width="9.28515625" style="219"/>
    <col min="5633" max="5633" width="6.42578125" style="219" customWidth="1"/>
    <col min="5634" max="5634" width="9.28515625" style="219"/>
    <col min="5635" max="5635" width="9.42578125" style="219" customWidth="1"/>
    <col min="5636" max="5637" width="9.28515625" style="219"/>
    <col min="5638" max="5638" width="10.5703125" style="219" customWidth="1"/>
    <col min="5639" max="5639" width="9.28515625" style="219"/>
    <col min="5640" max="5640" width="10.42578125" style="219" customWidth="1"/>
    <col min="5641" max="5641" width="10.28515625" style="219" bestFit="1" customWidth="1"/>
    <col min="5642" max="5642" width="10.7109375" style="219" customWidth="1"/>
    <col min="5643" max="5643" width="14.42578125" style="219" customWidth="1"/>
    <col min="5644" max="5644" width="3.28515625" style="219" customWidth="1"/>
    <col min="5645" max="5888" width="9.28515625" style="219"/>
    <col min="5889" max="5889" width="6.42578125" style="219" customWidth="1"/>
    <col min="5890" max="5890" width="9.28515625" style="219"/>
    <col min="5891" max="5891" width="9.42578125" style="219" customWidth="1"/>
    <col min="5892" max="5893" width="9.28515625" style="219"/>
    <col min="5894" max="5894" width="10.5703125" style="219" customWidth="1"/>
    <col min="5895" max="5895" width="9.28515625" style="219"/>
    <col min="5896" max="5896" width="10.42578125" style="219" customWidth="1"/>
    <col min="5897" max="5897" width="10.28515625" style="219" bestFit="1" customWidth="1"/>
    <col min="5898" max="5898" width="10.7109375" style="219" customWidth="1"/>
    <col min="5899" max="5899" width="14.42578125" style="219" customWidth="1"/>
    <col min="5900" max="5900" width="3.28515625" style="219" customWidth="1"/>
    <col min="5901" max="6144" width="9.28515625" style="219"/>
    <col min="6145" max="6145" width="6.42578125" style="219" customWidth="1"/>
    <col min="6146" max="6146" width="9.28515625" style="219"/>
    <col min="6147" max="6147" width="9.42578125" style="219" customWidth="1"/>
    <col min="6148" max="6149" width="9.28515625" style="219"/>
    <col min="6150" max="6150" width="10.5703125" style="219" customWidth="1"/>
    <col min="6151" max="6151" width="9.28515625" style="219"/>
    <col min="6152" max="6152" width="10.42578125" style="219" customWidth="1"/>
    <col min="6153" max="6153" width="10.28515625" style="219" bestFit="1" customWidth="1"/>
    <col min="6154" max="6154" width="10.7109375" style="219" customWidth="1"/>
    <col min="6155" max="6155" width="14.42578125" style="219" customWidth="1"/>
    <col min="6156" max="6156" width="3.28515625" style="219" customWidth="1"/>
    <col min="6157" max="6400" width="9.28515625" style="219"/>
    <col min="6401" max="6401" width="6.42578125" style="219" customWidth="1"/>
    <col min="6402" max="6402" width="9.28515625" style="219"/>
    <col min="6403" max="6403" width="9.42578125" style="219" customWidth="1"/>
    <col min="6404" max="6405" width="9.28515625" style="219"/>
    <col min="6406" max="6406" width="10.5703125" style="219" customWidth="1"/>
    <col min="6407" max="6407" width="9.28515625" style="219"/>
    <col min="6408" max="6408" width="10.42578125" style="219" customWidth="1"/>
    <col min="6409" max="6409" width="10.28515625" style="219" bestFit="1" customWidth="1"/>
    <col min="6410" max="6410" width="10.7109375" style="219" customWidth="1"/>
    <col min="6411" max="6411" width="14.42578125" style="219" customWidth="1"/>
    <col min="6412" max="6412" width="3.28515625" style="219" customWidth="1"/>
    <col min="6413" max="6656" width="9.28515625" style="219"/>
    <col min="6657" max="6657" width="6.42578125" style="219" customWidth="1"/>
    <col min="6658" max="6658" width="9.28515625" style="219"/>
    <col min="6659" max="6659" width="9.42578125" style="219" customWidth="1"/>
    <col min="6660" max="6661" width="9.28515625" style="219"/>
    <col min="6662" max="6662" width="10.5703125" style="219" customWidth="1"/>
    <col min="6663" max="6663" width="9.28515625" style="219"/>
    <col min="6664" max="6664" width="10.42578125" style="219" customWidth="1"/>
    <col min="6665" max="6665" width="10.28515625" style="219" bestFit="1" customWidth="1"/>
    <col min="6666" max="6666" width="10.7109375" style="219" customWidth="1"/>
    <col min="6667" max="6667" width="14.42578125" style="219" customWidth="1"/>
    <col min="6668" max="6668" width="3.28515625" style="219" customWidth="1"/>
    <col min="6669" max="6912" width="9.28515625" style="219"/>
    <col min="6913" max="6913" width="6.42578125" style="219" customWidth="1"/>
    <col min="6914" max="6914" width="9.28515625" style="219"/>
    <col min="6915" max="6915" width="9.42578125" style="219" customWidth="1"/>
    <col min="6916" max="6917" width="9.28515625" style="219"/>
    <col min="6918" max="6918" width="10.5703125" style="219" customWidth="1"/>
    <col min="6919" max="6919" width="9.28515625" style="219"/>
    <col min="6920" max="6920" width="10.42578125" style="219" customWidth="1"/>
    <col min="6921" max="6921" width="10.28515625" style="219" bestFit="1" customWidth="1"/>
    <col min="6922" max="6922" width="10.7109375" style="219" customWidth="1"/>
    <col min="6923" max="6923" width="14.42578125" style="219" customWidth="1"/>
    <col min="6924" max="6924" width="3.28515625" style="219" customWidth="1"/>
    <col min="6925" max="7168" width="9.28515625" style="219"/>
    <col min="7169" max="7169" width="6.42578125" style="219" customWidth="1"/>
    <col min="7170" max="7170" width="9.28515625" style="219"/>
    <col min="7171" max="7171" width="9.42578125" style="219" customWidth="1"/>
    <col min="7172" max="7173" width="9.28515625" style="219"/>
    <col min="7174" max="7174" width="10.5703125" style="219" customWidth="1"/>
    <col min="7175" max="7175" width="9.28515625" style="219"/>
    <col min="7176" max="7176" width="10.42578125" style="219" customWidth="1"/>
    <col min="7177" max="7177" width="10.28515625" style="219" bestFit="1" customWidth="1"/>
    <col min="7178" max="7178" width="10.7109375" style="219" customWidth="1"/>
    <col min="7179" max="7179" width="14.42578125" style="219" customWidth="1"/>
    <col min="7180" max="7180" width="3.28515625" style="219" customWidth="1"/>
    <col min="7181" max="7424" width="9.28515625" style="219"/>
    <col min="7425" max="7425" width="6.42578125" style="219" customWidth="1"/>
    <col min="7426" max="7426" width="9.28515625" style="219"/>
    <col min="7427" max="7427" width="9.42578125" style="219" customWidth="1"/>
    <col min="7428" max="7429" width="9.28515625" style="219"/>
    <col min="7430" max="7430" width="10.5703125" style="219" customWidth="1"/>
    <col min="7431" max="7431" width="9.28515625" style="219"/>
    <col min="7432" max="7432" width="10.42578125" style="219" customWidth="1"/>
    <col min="7433" max="7433" width="10.28515625" style="219" bestFit="1" customWidth="1"/>
    <col min="7434" max="7434" width="10.7109375" style="219" customWidth="1"/>
    <col min="7435" max="7435" width="14.42578125" style="219" customWidth="1"/>
    <col min="7436" max="7436" width="3.28515625" style="219" customWidth="1"/>
    <col min="7437" max="7680" width="9.28515625" style="219"/>
    <col min="7681" max="7681" width="6.42578125" style="219" customWidth="1"/>
    <col min="7682" max="7682" width="9.28515625" style="219"/>
    <col min="7683" max="7683" width="9.42578125" style="219" customWidth="1"/>
    <col min="7684" max="7685" width="9.28515625" style="219"/>
    <col min="7686" max="7686" width="10.5703125" style="219" customWidth="1"/>
    <col min="7687" max="7687" width="9.28515625" style="219"/>
    <col min="7688" max="7688" width="10.42578125" style="219" customWidth="1"/>
    <col min="7689" max="7689" width="10.28515625" style="219" bestFit="1" customWidth="1"/>
    <col min="7690" max="7690" width="10.7109375" style="219" customWidth="1"/>
    <col min="7691" max="7691" width="14.42578125" style="219" customWidth="1"/>
    <col min="7692" max="7692" width="3.28515625" style="219" customWidth="1"/>
    <col min="7693" max="7936" width="9.28515625" style="219"/>
    <col min="7937" max="7937" width="6.42578125" style="219" customWidth="1"/>
    <col min="7938" max="7938" width="9.28515625" style="219"/>
    <col min="7939" max="7939" width="9.42578125" style="219" customWidth="1"/>
    <col min="7940" max="7941" width="9.28515625" style="219"/>
    <col min="7942" max="7942" width="10.5703125" style="219" customWidth="1"/>
    <col min="7943" max="7943" width="9.28515625" style="219"/>
    <col min="7944" max="7944" width="10.42578125" style="219" customWidth="1"/>
    <col min="7945" max="7945" width="10.28515625" style="219" bestFit="1" customWidth="1"/>
    <col min="7946" max="7946" width="10.7109375" style="219" customWidth="1"/>
    <col min="7947" max="7947" width="14.42578125" style="219" customWidth="1"/>
    <col min="7948" max="7948" width="3.28515625" style="219" customWidth="1"/>
    <col min="7949" max="8192" width="9.28515625" style="219"/>
    <col min="8193" max="8193" width="6.42578125" style="219" customWidth="1"/>
    <col min="8194" max="8194" width="9.28515625" style="219"/>
    <col min="8195" max="8195" width="9.42578125" style="219" customWidth="1"/>
    <col min="8196" max="8197" width="9.28515625" style="219"/>
    <col min="8198" max="8198" width="10.5703125" style="219" customWidth="1"/>
    <col min="8199" max="8199" width="9.28515625" style="219"/>
    <col min="8200" max="8200" width="10.42578125" style="219" customWidth="1"/>
    <col min="8201" max="8201" width="10.28515625" style="219" bestFit="1" customWidth="1"/>
    <col min="8202" max="8202" width="10.7109375" style="219" customWidth="1"/>
    <col min="8203" max="8203" width="14.42578125" style="219" customWidth="1"/>
    <col min="8204" max="8204" width="3.28515625" style="219" customWidth="1"/>
    <col min="8205" max="8448" width="9.28515625" style="219"/>
    <col min="8449" max="8449" width="6.42578125" style="219" customWidth="1"/>
    <col min="8450" max="8450" width="9.28515625" style="219"/>
    <col min="8451" max="8451" width="9.42578125" style="219" customWidth="1"/>
    <col min="8452" max="8453" width="9.28515625" style="219"/>
    <col min="8454" max="8454" width="10.5703125" style="219" customWidth="1"/>
    <col min="8455" max="8455" width="9.28515625" style="219"/>
    <col min="8456" max="8456" width="10.42578125" style="219" customWidth="1"/>
    <col min="8457" max="8457" width="10.28515625" style="219" bestFit="1" customWidth="1"/>
    <col min="8458" max="8458" width="10.7109375" style="219" customWidth="1"/>
    <col min="8459" max="8459" width="14.42578125" style="219" customWidth="1"/>
    <col min="8460" max="8460" width="3.28515625" style="219" customWidth="1"/>
    <col min="8461" max="8704" width="9.28515625" style="219"/>
    <col min="8705" max="8705" width="6.42578125" style="219" customWidth="1"/>
    <col min="8706" max="8706" width="9.28515625" style="219"/>
    <col min="8707" max="8707" width="9.42578125" style="219" customWidth="1"/>
    <col min="8708" max="8709" width="9.28515625" style="219"/>
    <col min="8710" max="8710" width="10.5703125" style="219" customWidth="1"/>
    <col min="8711" max="8711" width="9.28515625" style="219"/>
    <col min="8712" max="8712" width="10.42578125" style="219" customWidth="1"/>
    <col min="8713" max="8713" width="10.28515625" style="219" bestFit="1" customWidth="1"/>
    <col min="8714" max="8714" width="10.7109375" style="219" customWidth="1"/>
    <col min="8715" max="8715" width="14.42578125" style="219" customWidth="1"/>
    <col min="8716" max="8716" width="3.28515625" style="219" customWidth="1"/>
    <col min="8717" max="8960" width="9.28515625" style="219"/>
    <col min="8961" max="8961" width="6.42578125" style="219" customWidth="1"/>
    <col min="8962" max="8962" width="9.28515625" style="219"/>
    <col min="8963" max="8963" width="9.42578125" style="219" customWidth="1"/>
    <col min="8964" max="8965" width="9.28515625" style="219"/>
    <col min="8966" max="8966" width="10.5703125" style="219" customWidth="1"/>
    <col min="8967" max="8967" width="9.28515625" style="219"/>
    <col min="8968" max="8968" width="10.42578125" style="219" customWidth="1"/>
    <col min="8969" max="8969" width="10.28515625" style="219" bestFit="1" customWidth="1"/>
    <col min="8970" max="8970" width="10.7109375" style="219" customWidth="1"/>
    <col min="8971" max="8971" width="14.42578125" style="219" customWidth="1"/>
    <col min="8972" max="8972" width="3.28515625" style="219" customWidth="1"/>
    <col min="8973" max="9216" width="9.28515625" style="219"/>
    <col min="9217" max="9217" width="6.42578125" style="219" customWidth="1"/>
    <col min="9218" max="9218" width="9.28515625" style="219"/>
    <col min="9219" max="9219" width="9.42578125" style="219" customWidth="1"/>
    <col min="9220" max="9221" width="9.28515625" style="219"/>
    <col min="9222" max="9222" width="10.5703125" style="219" customWidth="1"/>
    <col min="9223" max="9223" width="9.28515625" style="219"/>
    <col min="9224" max="9224" width="10.42578125" style="219" customWidth="1"/>
    <col min="9225" max="9225" width="10.28515625" style="219" bestFit="1" customWidth="1"/>
    <col min="9226" max="9226" width="10.7109375" style="219" customWidth="1"/>
    <col min="9227" max="9227" width="14.42578125" style="219" customWidth="1"/>
    <col min="9228" max="9228" width="3.28515625" style="219" customWidth="1"/>
    <col min="9229" max="9472" width="9.28515625" style="219"/>
    <col min="9473" max="9473" width="6.42578125" style="219" customWidth="1"/>
    <col min="9474" max="9474" width="9.28515625" style="219"/>
    <col min="9475" max="9475" width="9.42578125" style="219" customWidth="1"/>
    <col min="9476" max="9477" width="9.28515625" style="219"/>
    <col min="9478" max="9478" width="10.5703125" style="219" customWidth="1"/>
    <col min="9479" max="9479" width="9.28515625" style="219"/>
    <col min="9480" max="9480" width="10.42578125" style="219" customWidth="1"/>
    <col min="9481" max="9481" width="10.28515625" style="219" bestFit="1" customWidth="1"/>
    <col min="9482" max="9482" width="10.7109375" style="219" customWidth="1"/>
    <col min="9483" max="9483" width="14.42578125" style="219" customWidth="1"/>
    <col min="9484" max="9484" width="3.28515625" style="219" customWidth="1"/>
    <col min="9485" max="9728" width="9.28515625" style="219"/>
    <col min="9729" max="9729" width="6.42578125" style="219" customWidth="1"/>
    <col min="9730" max="9730" width="9.28515625" style="219"/>
    <col min="9731" max="9731" width="9.42578125" style="219" customWidth="1"/>
    <col min="9732" max="9733" width="9.28515625" style="219"/>
    <col min="9734" max="9734" width="10.5703125" style="219" customWidth="1"/>
    <col min="9735" max="9735" width="9.28515625" style="219"/>
    <col min="9736" max="9736" width="10.42578125" style="219" customWidth="1"/>
    <col min="9737" max="9737" width="10.28515625" style="219" bestFit="1" customWidth="1"/>
    <col min="9738" max="9738" width="10.7109375" style="219" customWidth="1"/>
    <col min="9739" max="9739" width="14.42578125" style="219" customWidth="1"/>
    <col min="9740" max="9740" width="3.28515625" style="219" customWidth="1"/>
    <col min="9741" max="9984" width="9.28515625" style="219"/>
    <col min="9985" max="9985" width="6.42578125" style="219" customWidth="1"/>
    <col min="9986" max="9986" width="9.28515625" style="219"/>
    <col min="9987" max="9987" width="9.42578125" style="219" customWidth="1"/>
    <col min="9988" max="9989" width="9.28515625" style="219"/>
    <col min="9990" max="9990" width="10.5703125" style="219" customWidth="1"/>
    <col min="9991" max="9991" width="9.28515625" style="219"/>
    <col min="9992" max="9992" width="10.42578125" style="219" customWidth="1"/>
    <col min="9993" max="9993" width="10.28515625" style="219" bestFit="1" customWidth="1"/>
    <col min="9994" max="9994" width="10.7109375" style="219" customWidth="1"/>
    <col min="9995" max="9995" width="14.42578125" style="219" customWidth="1"/>
    <col min="9996" max="9996" width="3.28515625" style="219" customWidth="1"/>
    <col min="9997" max="10240" width="9.28515625" style="219"/>
    <col min="10241" max="10241" width="6.42578125" style="219" customWidth="1"/>
    <col min="10242" max="10242" width="9.28515625" style="219"/>
    <col min="10243" max="10243" width="9.42578125" style="219" customWidth="1"/>
    <col min="10244" max="10245" width="9.28515625" style="219"/>
    <col min="10246" max="10246" width="10.5703125" style="219" customWidth="1"/>
    <col min="10247" max="10247" width="9.28515625" style="219"/>
    <col min="10248" max="10248" width="10.42578125" style="219" customWidth="1"/>
    <col min="10249" max="10249" width="10.28515625" style="219" bestFit="1" customWidth="1"/>
    <col min="10250" max="10250" width="10.7109375" style="219" customWidth="1"/>
    <col min="10251" max="10251" width="14.42578125" style="219" customWidth="1"/>
    <col min="10252" max="10252" width="3.28515625" style="219" customWidth="1"/>
    <col min="10253" max="10496" width="9.28515625" style="219"/>
    <col min="10497" max="10497" width="6.42578125" style="219" customWidth="1"/>
    <col min="10498" max="10498" width="9.28515625" style="219"/>
    <col min="10499" max="10499" width="9.42578125" style="219" customWidth="1"/>
    <col min="10500" max="10501" width="9.28515625" style="219"/>
    <col min="10502" max="10502" width="10.5703125" style="219" customWidth="1"/>
    <col min="10503" max="10503" width="9.28515625" style="219"/>
    <col min="10504" max="10504" width="10.42578125" style="219" customWidth="1"/>
    <col min="10505" max="10505" width="10.28515625" style="219" bestFit="1" customWidth="1"/>
    <col min="10506" max="10506" width="10.7109375" style="219" customWidth="1"/>
    <col min="10507" max="10507" width="14.42578125" style="219" customWidth="1"/>
    <col min="10508" max="10508" width="3.28515625" style="219" customWidth="1"/>
    <col min="10509" max="10752" width="9.28515625" style="219"/>
    <col min="10753" max="10753" width="6.42578125" style="219" customWidth="1"/>
    <col min="10754" max="10754" width="9.28515625" style="219"/>
    <col min="10755" max="10755" width="9.42578125" style="219" customWidth="1"/>
    <col min="10756" max="10757" width="9.28515625" style="219"/>
    <col min="10758" max="10758" width="10.5703125" style="219" customWidth="1"/>
    <col min="10759" max="10759" width="9.28515625" style="219"/>
    <col min="10760" max="10760" width="10.42578125" style="219" customWidth="1"/>
    <col min="10761" max="10761" width="10.28515625" style="219" bestFit="1" customWidth="1"/>
    <col min="10762" max="10762" width="10.7109375" style="219" customWidth="1"/>
    <col min="10763" max="10763" width="14.42578125" style="219" customWidth="1"/>
    <col min="10764" max="10764" width="3.28515625" style="219" customWidth="1"/>
    <col min="10765" max="11008" width="9.28515625" style="219"/>
    <col min="11009" max="11009" width="6.42578125" style="219" customWidth="1"/>
    <col min="11010" max="11010" width="9.28515625" style="219"/>
    <col min="11011" max="11011" width="9.42578125" style="219" customWidth="1"/>
    <col min="11012" max="11013" width="9.28515625" style="219"/>
    <col min="11014" max="11014" width="10.5703125" style="219" customWidth="1"/>
    <col min="11015" max="11015" width="9.28515625" style="219"/>
    <col min="11016" max="11016" width="10.42578125" style="219" customWidth="1"/>
    <col min="11017" max="11017" width="10.28515625" style="219" bestFit="1" customWidth="1"/>
    <col min="11018" max="11018" width="10.7109375" style="219" customWidth="1"/>
    <col min="11019" max="11019" width="14.42578125" style="219" customWidth="1"/>
    <col min="11020" max="11020" width="3.28515625" style="219" customWidth="1"/>
    <col min="11021" max="11264" width="9.28515625" style="219"/>
    <col min="11265" max="11265" width="6.42578125" style="219" customWidth="1"/>
    <col min="11266" max="11266" width="9.28515625" style="219"/>
    <col min="11267" max="11267" width="9.42578125" style="219" customWidth="1"/>
    <col min="11268" max="11269" width="9.28515625" style="219"/>
    <col min="11270" max="11270" width="10.5703125" style="219" customWidth="1"/>
    <col min="11271" max="11271" width="9.28515625" style="219"/>
    <col min="11272" max="11272" width="10.42578125" style="219" customWidth="1"/>
    <col min="11273" max="11273" width="10.28515625" style="219" bestFit="1" customWidth="1"/>
    <col min="11274" max="11274" width="10.7109375" style="219" customWidth="1"/>
    <col min="11275" max="11275" width="14.42578125" style="219" customWidth="1"/>
    <col min="11276" max="11276" width="3.28515625" style="219" customWidth="1"/>
    <col min="11277" max="11520" width="9.28515625" style="219"/>
    <col min="11521" max="11521" width="6.42578125" style="219" customWidth="1"/>
    <col min="11522" max="11522" width="9.28515625" style="219"/>
    <col min="11523" max="11523" width="9.42578125" style="219" customWidth="1"/>
    <col min="11524" max="11525" width="9.28515625" style="219"/>
    <col min="11526" max="11526" width="10.5703125" style="219" customWidth="1"/>
    <col min="11527" max="11527" width="9.28515625" style="219"/>
    <col min="11528" max="11528" width="10.42578125" style="219" customWidth="1"/>
    <col min="11529" max="11529" width="10.28515625" style="219" bestFit="1" customWidth="1"/>
    <col min="11530" max="11530" width="10.7109375" style="219" customWidth="1"/>
    <col min="11531" max="11531" width="14.42578125" style="219" customWidth="1"/>
    <col min="11532" max="11532" width="3.28515625" style="219" customWidth="1"/>
    <col min="11533" max="11776" width="9.28515625" style="219"/>
    <col min="11777" max="11777" width="6.42578125" style="219" customWidth="1"/>
    <col min="11778" max="11778" width="9.28515625" style="219"/>
    <col min="11779" max="11779" width="9.42578125" style="219" customWidth="1"/>
    <col min="11780" max="11781" width="9.28515625" style="219"/>
    <col min="11782" max="11782" width="10.5703125" style="219" customWidth="1"/>
    <col min="11783" max="11783" width="9.28515625" style="219"/>
    <col min="11784" max="11784" width="10.42578125" style="219" customWidth="1"/>
    <col min="11785" max="11785" width="10.28515625" style="219" bestFit="1" customWidth="1"/>
    <col min="11786" max="11786" width="10.7109375" style="219" customWidth="1"/>
    <col min="11787" max="11787" width="14.42578125" style="219" customWidth="1"/>
    <col min="11788" max="11788" width="3.28515625" style="219" customWidth="1"/>
    <col min="11789" max="12032" width="9.28515625" style="219"/>
    <col min="12033" max="12033" width="6.42578125" style="219" customWidth="1"/>
    <col min="12034" max="12034" width="9.28515625" style="219"/>
    <col min="12035" max="12035" width="9.42578125" style="219" customWidth="1"/>
    <col min="12036" max="12037" width="9.28515625" style="219"/>
    <col min="12038" max="12038" width="10.5703125" style="219" customWidth="1"/>
    <col min="12039" max="12039" width="9.28515625" style="219"/>
    <col min="12040" max="12040" width="10.42578125" style="219" customWidth="1"/>
    <col min="12041" max="12041" width="10.28515625" style="219" bestFit="1" customWidth="1"/>
    <col min="12042" max="12042" width="10.7109375" style="219" customWidth="1"/>
    <col min="12043" max="12043" width="14.42578125" style="219" customWidth="1"/>
    <col min="12044" max="12044" width="3.28515625" style="219" customWidth="1"/>
    <col min="12045" max="12288" width="9.28515625" style="219"/>
    <col min="12289" max="12289" width="6.42578125" style="219" customWidth="1"/>
    <col min="12290" max="12290" width="9.28515625" style="219"/>
    <col min="12291" max="12291" width="9.42578125" style="219" customWidth="1"/>
    <col min="12292" max="12293" width="9.28515625" style="219"/>
    <col min="12294" max="12294" width="10.5703125" style="219" customWidth="1"/>
    <col min="12295" max="12295" width="9.28515625" style="219"/>
    <col min="12296" max="12296" width="10.42578125" style="219" customWidth="1"/>
    <col min="12297" max="12297" width="10.28515625" style="219" bestFit="1" customWidth="1"/>
    <col min="12298" max="12298" width="10.7109375" style="219" customWidth="1"/>
    <col min="12299" max="12299" width="14.42578125" style="219" customWidth="1"/>
    <col min="12300" max="12300" width="3.28515625" style="219" customWidth="1"/>
    <col min="12301" max="12544" width="9.28515625" style="219"/>
    <col min="12545" max="12545" width="6.42578125" style="219" customWidth="1"/>
    <col min="12546" max="12546" width="9.28515625" style="219"/>
    <col min="12547" max="12547" width="9.42578125" style="219" customWidth="1"/>
    <col min="12548" max="12549" width="9.28515625" style="219"/>
    <col min="12550" max="12550" width="10.5703125" style="219" customWidth="1"/>
    <col min="12551" max="12551" width="9.28515625" style="219"/>
    <col min="12552" max="12552" width="10.42578125" style="219" customWidth="1"/>
    <col min="12553" max="12553" width="10.28515625" style="219" bestFit="1" customWidth="1"/>
    <col min="12554" max="12554" width="10.7109375" style="219" customWidth="1"/>
    <col min="12555" max="12555" width="14.42578125" style="219" customWidth="1"/>
    <col min="12556" max="12556" width="3.28515625" style="219" customWidth="1"/>
    <col min="12557" max="12800" width="9.28515625" style="219"/>
    <col min="12801" max="12801" width="6.42578125" style="219" customWidth="1"/>
    <col min="12802" max="12802" width="9.28515625" style="219"/>
    <col min="12803" max="12803" width="9.42578125" style="219" customWidth="1"/>
    <col min="12804" max="12805" width="9.28515625" style="219"/>
    <col min="12806" max="12806" width="10.5703125" style="219" customWidth="1"/>
    <col min="12807" max="12807" width="9.28515625" style="219"/>
    <col min="12808" max="12808" width="10.42578125" style="219" customWidth="1"/>
    <col min="12809" max="12809" width="10.28515625" style="219" bestFit="1" customWidth="1"/>
    <col min="12810" max="12810" width="10.7109375" style="219" customWidth="1"/>
    <col min="12811" max="12811" width="14.42578125" style="219" customWidth="1"/>
    <col min="12812" max="12812" width="3.28515625" style="219" customWidth="1"/>
    <col min="12813" max="13056" width="9.28515625" style="219"/>
    <col min="13057" max="13057" width="6.42578125" style="219" customWidth="1"/>
    <col min="13058" max="13058" width="9.28515625" style="219"/>
    <col min="13059" max="13059" width="9.42578125" style="219" customWidth="1"/>
    <col min="13060" max="13061" width="9.28515625" style="219"/>
    <col min="13062" max="13062" width="10.5703125" style="219" customWidth="1"/>
    <col min="13063" max="13063" width="9.28515625" style="219"/>
    <col min="13064" max="13064" width="10.42578125" style="219" customWidth="1"/>
    <col min="13065" max="13065" width="10.28515625" style="219" bestFit="1" customWidth="1"/>
    <col min="13066" max="13066" width="10.7109375" style="219" customWidth="1"/>
    <col min="13067" max="13067" width="14.42578125" style="219" customWidth="1"/>
    <col min="13068" max="13068" width="3.28515625" style="219" customWidth="1"/>
    <col min="13069" max="13312" width="9.28515625" style="219"/>
    <col min="13313" max="13313" width="6.42578125" style="219" customWidth="1"/>
    <col min="13314" max="13314" width="9.28515625" style="219"/>
    <col min="13315" max="13315" width="9.42578125" style="219" customWidth="1"/>
    <col min="13316" max="13317" width="9.28515625" style="219"/>
    <col min="13318" max="13318" width="10.5703125" style="219" customWidth="1"/>
    <col min="13319" max="13319" width="9.28515625" style="219"/>
    <col min="13320" max="13320" width="10.42578125" style="219" customWidth="1"/>
    <col min="13321" max="13321" width="10.28515625" style="219" bestFit="1" customWidth="1"/>
    <col min="13322" max="13322" width="10.7109375" style="219" customWidth="1"/>
    <col min="13323" max="13323" width="14.42578125" style="219" customWidth="1"/>
    <col min="13324" max="13324" width="3.28515625" style="219" customWidth="1"/>
    <col min="13325" max="13568" width="9.28515625" style="219"/>
    <col min="13569" max="13569" width="6.42578125" style="219" customWidth="1"/>
    <col min="13570" max="13570" width="9.28515625" style="219"/>
    <col min="13571" max="13571" width="9.42578125" style="219" customWidth="1"/>
    <col min="13572" max="13573" width="9.28515625" style="219"/>
    <col min="13574" max="13574" width="10.5703125" style="219" customWidth="1"/>
    <col min="13575" max="13575" width="9.28515625" style="219"/>
    <col min="13576" max="13576" width="10.42578125" style="219" customWidth="1"/>
    <col min="13577" max="13577" width="10.28515625" style="219" bestFit="1" customWidth="1"/>
    <col min="13578" max="13578" width="10.7109375" style="219" customWidth="1"/>
    <col min="13579" max="13579" width="14.42578125" style="219" customWidth="1"/>
    <col min="13580" max="13580" width="3.28515625" style="219" customWidth="1"/>
    <col min="13581" max="13824" width="9.28515625" style="219"/>
    <col min="13825" max="13825" width="6.42578125" style="219" customWidth="1"/>
    <col min="13826" max="13826" width="9.28515625" style="219"/>
    <col min="13827" max="13827" width="9.42578125" style="219" customWidth="1"/>
    <col min="13828" max="13829" width="9.28515625" style="219"/>
    <col min="13830" max="13830" width="10.5703125" style="219" customWidth="1"/>
    <col min="13831" max="13831" width="9.28515625" style="219"/>
    <col min="13832" max="13832" width="10.42578125" style="219" customWidth="1"/>
    <col min="13833" max="13833" width="10.28515625" style="219" bestFit="1" customWidth="1"/>
    <col min="13834" max="13834" width="10.7109375" style="219" customWidth="1"/>
    <col min="13835" max="13835" width="14.42578125" style="219" customWidth="1"/>
    <col min="13836" max="13836" width="3.28515625" style="219" customWidth="1"/>
    <col min="13837" max="14080" width="9.28515625" style="219"/>
    <col min="14081" max="14081" width="6.42578125" style="219" customWidth="1"/>
    <col min="14082" max="14082" width="9.28515625" style="219"/>
    <col min="14083" max="14083" width="9.42578125" style="219" customWidth="1"/>
    <col min="14084" max="14085" width="9.28515625" style="219"/>
    <col min="14086" max="14086" width="10.5703125" style="219" customWidth="1"/>
    <col min="14087" max="14087" width="9.28515625" style="219"/>
    <col min="14088" max="14088" width="10.42578125" style="219" customWidth="1"/>
    <col min="14089" max="14089" width="10.28515625" style="219" bestFit="1" customWidth="1"/>
    <col min="14090" max="14090" width="10.7109375" style="219" customWidth="1"/>
    <col min="14091" max="14091" width="14.42578125" style="219" customWidth="1"/>
    <col min="14092" max="14092" width="3.28515625" style="219" customWidth="1"/>
    <col min="14093" max="14336" width="9.28515625" style="219"/>
    <col min="14337" max="14337" width="6.42578125" style="219" customWidth="1"/>
    <col min="14338" max="14338" width="9.28515625" style="219"/>
    <col min="14339" max="14339" width="9.42578125" style="219" customWidth="1"/>
    <col min="14340" max="14341" width="9.28515625" style="219"/>
    <col min="14342" max="14342" width="10.5703125" style="219" customWidth="1"/>
    <col min="14343" max="14343" width="9.28515625" style="219"/>
    <col min="14344" max="14344" width="10.42578125" style="219" customWidth="1"/>
    <col min="14345" max="14345" width="10.28515625" style="219" bestFit="1" customWidth="1"/>
    <col min="14346" max="14346" width="10.7109375" style="219" customWidth="1"/>
    <col min="14347" max="14347" width="14.42578125" style="219" customWidth="1"/>
    <col min="14348" max="14348" width="3.28515625" style="219" customWidth="1"/>
    <col min="14349" max="14592" width="9.28515625" style="219"/>
    <col min="14593" max="14593" width="6.42578125" style="219" customWidth="1"/>
    <col min="14594" max="14594" width="9.28515625" style="219"/>
    <col min="14595" max="14595" width="9.42578125" style="219" customWidth="1"/>
    <col min="14596" max="14597" width="9.28515625" style="219"/>
    <col min="14598" max="14598" width="10.5703125" style="219" customWidth="1"/>
    <col min="14599" max="14599" width="9.28515625" style="219"/>
    <col min="14600" max="14600" width="10.42578125" style="219" customWidth="1"/>
    <col min="14601" max="14601" width="10.28515625" style="219" bestFit="1" customWidth="1"/>
    <col min="14602" max="14602" width="10.7109375" style="219" customWidth="1"/>
    <col min="14603" max="14603" width="14.42578125" style="219" customWidth="1"/>
    <col min="14604" max="14604" width="3.28515625" style="219" customWidth="1"/>
    <col min="14605" max="14848" width="9.28515625" style="219"/>
    <col min="14849" max="14849" width="6.42578125" style="219" customWidth="1"/>
    <col min="14850" max="14850" width="9.28515625" style="219"/>
    <col min="14851" max="14851" width="9.42578125" style="219" customWidth="1"/>
    <col min="14852" max="14853" width="9.28515625" style="219"/>
    <col min="14854" max="14854" width="10.5703125" style="219" customWidth="1"/>
    <col min="14855" max="14855" width="9.28515625" style="219"/>
    <col min="14856" max="14856" width="10.42578125" style="219" customWidth="1"/>
    <col min="14857" max="14857" width="10.28515625" style="219" bestFit="1" customWidth="1"/>
    <col min="14858" max="14858" width="10.7109375" style="219" customWidth="1"/>
    <col min="14859" max="14859" width="14.42578125" style="219" customWidth="1"/>
    <col min="14860" max="14860" width="3.28515625" style="219" customWidth="1"/>
    <col min="14861" max="15104" width="9.28515625" style="219"/>
    <col min="15105" max="15105" width="6.42578125" style="219" customWidth="1"/>
    <col min="15106" max="15106" width="9.28515625" style="219"/>
    <col min="15107" max="15107" width="9.42578125" style="219" customWidth="1"/>
    <col min="15108" max="15109" width="9.28515625" style="219"/>
    <col min="15110" max="15110" width="10.5703125" style="219" customWidth="1"/>
    <col min="15111" max="15111" width="9.28515625" style="219"/>
    <col min="15112" max="15112" width="10.42578125" style="219" customWidth="1"/>
    <col min="15113" max="15113" width="10.28515625" style="219" bestFit="1" customWidth="1"/>
    <col min="15114" max="15114" width="10.7109375" style="219" customWidth="1"/>
    <col min="15115" max="15115" width="14.42578125" style="219" customWidth="1"/>
    <col min="15116" max="15116" width="3.28515625" style="219" customWidth="1"/>
    <col min="15117" max="15360" width="9.28515625" style="219"/>
    <col min="15361" max="15361" width="6.42578125" style="219" customWidth="1"/>
    <col min="15362" max="15362" width="9.28515625" style="219"/>
    <col min="15363" max="15363" width="9.42578125" style="219" customWidth="1"/>
    <col min="15364" max="15365" width="9.28515625" style="219"/>
    <col min="15366" max="15366" width="10.5703125" style="219" customWidth="1"/>
    <col min="15367" max="15367" width="9.28515625" style="219"/>
    <col min="15368" max="15368" width="10.42578125" style="219" customWidth="1"/>
    <col min="15369" max="15369" width="10.28515625" style="219" bestFit="1" customWidth="1"/>
    <col min="15370" max="15370" width="10.7109375" style="219" customWidth="1"/>
    <col min="15371" max="15371" width="14.42578125" style="219" customWidth="1"/>
    <col min="15372" max="15372" width="3.28515625" style="219" customWidth="1"/>
    <col min="15373" max="15616" width="9.28515625" style="219"/>
    <col min="15617" max="15617" width="6.42578125" style="219" customWidth="1"/>
    <col min="15618" max="15618" width="9.28515625" style="219"/>
    <col min="15619" max="15619" width="9.42578125" style="219" customWidth="1"/>
    <col min="15620" max="15621" width="9.28515625" style="219"/>
    <col min="15622" max="15622" width="10.5703125" style="219" customWidth="1"/>
    <col min="15623" max="15623" width="9.28515625" style="219"/>
    <col min="15624" max="15624" width="10.42578125" style="219" customWidth="1"/>
    <col min="15625" max="15625" width="10.28515625" style="219" bestFit="1" customWidth="1"/>
    <col min="15626" max="15626" width="10.7109375" style="219" customWidth="1"/>
    <col min="15627" max="15627" width="14.42578125" style="219" customWidth="1"/>
    <col min="15628" max="15628" width="3.28515625" style="219" customWidth="1"/>
    <col min="15629" max="15872" width="9.28515625" style="219"/>
    <col min="15873" max="15873" width="6.42578125" style="219" customWidth="1"/>
    <col min="15874" max="15874" width="9.28515625" style="219"/>
    <col min="15875" max="15875" width="9.42578125" style="219" customWidth="1"/>
    <col min="15876" max="15877" width="9.28515625" style="219"/>
    <col min="15878" max="15878" width="10.5703125" style="219" customWidth="1"/>
    <col min="15879" max="15879" width="9.28515625" style="219"/>
    <col min="15880" max="15880" width="10.42578125" style="219" customWidth="1"/>
    <col min="15881" max="15881" width="10.28515625" style="219" bestFit="1" customWidth="1"/>
    <col min="15882" max="15882" width="10.7109375" style="219" customWidth="1"/>
    <col min="15883" max="15883" width="14.42578125" style="219" customWidth="1"/>
    <col min="15884" max="15884" width="3.28515625" style="219" customWidth="1"/>
    <col min="15885" max="16128" width="9.28515625" style="219"/>
    <col min="16129" max="16129" width="6.42578125" style="219" customWidth="1"/>
    <col min="16130" max="16130" width="9.28515625" style="219"/>
    <col min="16131" max="16131" width="9.42578125" style="219" customWidth="1"/>
    <col min="16132" max="16133" width="9.28515625" style="219"/>
    <col min="16134" max="16134" width="10.5703125" style="219" customWidth="1"/>
    <col min="16135" max="16135" width="9.28515625" style="219"/>
    <col min="16136" max="16136" width="10.42578125" style="219" customWidth="1"/>
    <col min="16137" max="16137" width="10.28515625" style="219" bestFit="1" customWidth="1"/>
    <col min="16138" max="16138" width="10.7109375" style="219" customWidth="1"/>
    <col min="16139" max="16139" width="14.42578125" style="219" customWidth="1"/>
    <col min="16140" max="16140" width="3.28515625" style="219" customWidth="1"/>
    <col min="16141" max="16384" width="9.28515625" style="219"/>
  </cols>
  <sheetData>
    <row r="1" spans="1:83" ht="15.75" x14ac:dyDescent="0.25">
      <c r="B1" s="1118" t="str">
        <f>'a)Compliance &amp; Underwriting'!B1:H1</f>
        <v>KHC RHTF Home Repair &amp; Recovery Program</v>
      </c>
      <c r="C1" s="1118"/>
      <c r="D1" s="1118"/>
      <c r="E1" s="1118"/>
      <c r="F1" s="1118"/>
      <c r="G1" s="1118"/>
      <c r="H1" s="1118"/>
      <c r="I1" s="1118"/>
      <c r="J1" s="1118"/>
      <c r="K1" s="1118"/>
    </row>
    <row r="2" spans="1:83" ht="18.75" x14ac:dyDescent="0.3">
      <c r="B2" s="1119" t="s">
        <v>586</v>
      </c>
      <c r="C2" s="1119"/>
      <c r="D2" s="1119"/>
      <c r="E2" s="1119"/>
      <c r="F2" s="1119"/>
      <c r="G2" s="1119"/>
      <c r="H2" s="1119"/>
      <c r="I2" s="1119"/>
      <c r="J2" s="1119"/>
      <c r="K2" s="1119"/>
    </row>
    <row r="3" spans="1:83" s="220" customFormat="1" ht="22.5" customHeight="1" x14ac:dyDescent="0.25">
      <c r="B3" s="1120" t="s">
        <v>106</v>
      </c>
      <c r="C3" s="1120"/>
      <c r="D3" s="1120"/>
      <c r="E3" s="1120"/>
      <c r="F3" s="1120"/>
      <c r="G3" s="1120"/>
      <c r="H3" s="1120"/>
      <c r="I3" s="1121" t="s">
        <v>31</v>
      </c>
      <c r="J3" s="1122"/>
      <c r="K3" s="1122"/>
      <c r="M3" s="221"/>
      <c r="N3" s="222"/>
      <c r="O3" s="222"/>
      <c r="P3" s="222"/>
      <c r="Q3" s="222"/>
      <c r="R3" s="222"/>
      <c r="S3" s="222"/>
      <c r="T3" s="123"/>
      <c r="U3" s="123"/>
      <c r="V3" s="123"/>
      <c r="W3" s="123"/>
      <c r="X3" s="123"/>
      <c r="Y3" s="123"/>
    </row>
    <row r="4" spans="1:83" s="111" customFormat="1" x14ac:dyDescent="0.2">
      <c r="A4" s="105"/>
      <c r="B4" s="1123" t="s">
        <v>34</v>
      </c>
      <c r="C4" s="1123"/>
      <c r="D4" s="921">
        <f>developer</f>
        <v>0</v>
      </c>
      <c r="E4" s="921"/>
      <c r="F4" s="921"/>
      <c r="G4" s="921"/>
      <c r="H4" s="107"/>
      <c r="I4" s="108" t="s">
        <v>35</v>
      </c>
      <c r="J4" s="223">
        <f>ProjNum</f>
        <v>0</v>
      </c>
      <c r="K4" s="106"/>
      <c r="L4" s="105"/>
      <c r="M4" s="224"/>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row>
    <row r="5" spans="1:83" s="111" customFormat="1" ht="12" x14ac:dyDescent="0.2">
      <c r="A5" s="105"/>
      <c r="B5" s="352" t="s">
        <v>7</v>
      </c>
      <c r="C5" s="226"/>
      <c r="D5" s="921">
        <f>proj</f>
        <v>0</v>
      </c>
      <c r="E5" s="921"/>
      <c r="F5" s="921"/>
      <c r="G5" s="921"/>
      <c r="H5" s="107"/>
      <c r="I5" s="112" t="s">
        <v>36</v>
      </c>
      <c r="J5" s="107">
        <f>IDISNum</f>
        <v>0</v>
      </c>
      <c r="K5" s="106"/>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row>
    <row r="6" spans="1:83" s="111" customFormat="1" ht="12" x14ac:dyDescent="0.2">
      <c r="A6" s="105"/>
      <c r="B6" s="114"/>
      <c r="C6" s="106"/>
      <c r="D6" s="225">
        <f>city</f>
        <v>0</v>
      </c>
      <c r="E6" s="226"/>
      <c r="F6" s="113">
        <f>zip</f>
        <v>0</v>
      </c>
      <c r="G6" s="225"/>
      <c r="H6" s="107"/>
      <c r="I6" s="106"/>
      <c r="J6" s="106"/>
      <c r="K6" s="106"/>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row>
    <row r="7" spans="1:83" s="111" customFormat="1" ht="12" x14ac:dyDescent="0.2">
      <c r="A7" s="105"/>
      <c r="B7" s="1123" t="s">
        <v>256</v>
      </c>
      <c r="C7" s="1123"/>
      <c r="D7" s="919">
        <f>buyer</f>
        <v>0</v>
      </c>
      <c r="E7" s="919"/>
      <c r="F7" s="919"/>
      <c r="G7" s="920" t="s">
        <v>107</v>
      </c>
      <c r="H7" s="920"/>
      <c r="I7" s="223">
        <f>HHsize</f>
        <v>0</v>
      </c>
      <c r="J7" s="227"/>
      <c r="K7" s="227"/>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5"/>
    </row>
    <row r="8" spans="1:83" s="115" customFormat="1" ht="3.75" customHeight="1" x14ac:dyDescent="0.2">
      <c r="C8" s="116"/>
      <c r="D8" s="117"/>
      <c r="E8" s="118"/>
      <c r="F8" s="119"/>
      <c r="G8" s="120"/>
      <c r="H8" s="120"/>
      <c r="I8" s="1127"/>
      <c r="J8" s="1127"/>
      <c r="K8" s="351"/>
    </row>
    <row r="9" spans="1:83" s="337" customFormat="1" ht="14.65" customHeight="1" x14ac:dyDescent="0.2">
      <c r="B9" s="1124" t="s">
        <v>108</v>
      </c>
      <c r="C9" s="1124"/>
      <c r="D9" s="1124"/>
      <c r="E9" s="1125"/>
      <c r="F9" s="1125"/>
      <c r="G9" s="1126" t="s">
        <v>53</v>
      </c>
      <c r="H9" s="1126"/>
      <c r="I9" s="1128"/>
      <c r="J9" s="1128"/>
      <c r="K9" s="1128"/>
      <c r="L9" s="350"/>
    </row>
    <row r="10" spans="1:83" x14ac:dyDescent="0.2">
      <c r="B10" s="1117"/>
      <c r="C10" s="1117"/>
      <c r="D10" s="1117"/>
      <c r="E10" s="1117"/>
      <c r="F10" s="1117"/>
      <c r="G10" s="1117"/>
      <c r="H10" s="1117"/>
      <c r="I10" s="1117"/>
      <c r="J10" s="1117"/>
      <c r="K10" s="1117"/>
    </row>
    <row r="11" spans="1:83" s="353" customFormat="1" ht="15.75" x14ac:dyDescent="0.25">
      <c r="B11" s="1113" t="s">
        <v>315</v>
      </c>
      <c r="C11" s="1113"/>
      <c r="D11" s="1113"/>
      <c r="E11" s="1113"/>
      <c r="F11" s="1113"/>
      <c r="G11" s="1113"/>
      <c r="H11" s="1113"/>
      <c r="I11" s="1113"/>
      <c r="J11" s="1113"/>
      <c r="K11" s="1113"/>
      <c r="M11" s="302"/>
      <c r="N11" s="302"/>
      <c r="O11" s="302"/>
      <c r="P11" s="302"/>
      <c r="Q11" s="302"/>
      <c r="R11" s="302"/>
      <c r="S11" s="302"/>
      <c r="T11" s="302"/>
      <c r="U11" s="302"/>
      <c r="V11" s="302"/>
      <c r="W11" s="302"/>
      <c r="X11" s="302"/>
      <c r="Y11" s="302"/>
    </row>
    <row r="12" spans="1:83" s="353" customFormat="1" ht="29.25" customHeight="1" x14ac:dyDescent="0.25">
      <c r="B12" s="1114" t="s">
        <v>109</v>
      </c>
      <c r="C12" s="1114"/>
      <c r="D12" s="1115"/>
      <c r="E12" s="1116" t="s">
        <v>110</v>
      </c>
      <c r="F12" s="1114"/>
      <c r="G12" s="1115"/>
      <c r="H12" s="1116" t="s">
        <v>111</v>
      </c>
      <c r="I12" s="1115"/>
      <c r="J12" s="228" t="s">
        <v>112</v>
      </c>
      <c r="K12" s="349" t="s">
        <v>113</v>
      </c>
      <c r="M12" s="302"/>
      <c r="N12" s="302"/>
      <c r="O12" s="302"/>
      <c r="P12" s="302"/>
      <c r="Q12" s="302"/>
      <c r="R12" s="302"/>
      <c r="S12" s="302"/>
      <c r="T12" s="302"/>
      <c r="U12" s="302"/>
      <c r="V12" s="302"/>
      <c r="W12" s="302"/>
      <c r="X12" s="302"/>
      <c r="Y12" s="302"/>
    </row>
    <row r="13" spans="1:83" s="353" customFormat="1" ht="17.25" customHeight="1" x14ac:dyDescent="0.25">
      <c r="B13" s="1082"/>
      <c r="C13" s="1082"/>
      <c r="D13" s="1083"/>
      <c r="E13" s="1101"/>
      <c r="F13" s="1082"/>
      <c r="G13" s="1083"/>
      <c r="H13" s="1102"/>
      <c r="I13" s="1103"/>
      <c r="J13" s="229"/>
      <c r="K13" s="354"/>
      <c r="M13" s="302"/>
      <c r="N13" s="302"/>
      <c r="O13" s="302"/>
      <c r="P13" s="302"/>
      <c r="Q13" s="302"/>
      <c r="R13" s="302"/>
      <c r="S13" s="302"/>
      <c r="T13" s="302"/>
      <c r="U13" s="302"/>
      <c r="V13" s="302"/>
      <c r="W13" s="302"/>
      <c r="X13" s="302"/>
      <c r="Y13" s="302"/>
    </row>
    <row r="14" spans="1:83" s="353" customFormat="1" ht="18" customHeight="1" x14ac:dyDescent="0.25">
      <c r="B14" s="1082"/>
      <c r="C14" s="1082"/>
      <c r="D14" s="1083"/>
      <c r="E14" s="1101"/>
      <c r="F14" s="1082"/>
      <c r="G14" s="1083"/>
      <c r="H14" s="1102"/>
      <c r="I14" s="1103"/>
      <c r="J14" s="229"/>
      <c r="K14" s="354"/>
      <c r="M14" s="302"/>
      <c r="N14" s="302"/>
      <c r="O14" s="302"/>
      <c r="P14" s="302"/>
      <c r="Q14" s="302"/>
      <c r="R14" s="302"/>
      <c r="S14" s="302"/>
      <c r="T14" s="302"/>
      <c r="U14" s="302"/>
      <c r="V14" s="302"/>
      <c r="W14" s="302"/>
      <c r="X14" s="302"/>
      <c r="Y14" s="302"/>
    </row>
    <row r="15" spans="1:83" s="353" customFormat="1" ht="16.5" customHeight="1" x14ac:dyDescent="0.25">
      <c r="B15" s="1082" t="s">
        <v>45</v>
      </c>
      <c r="C15" s="1082"/>
      <c r="D15" s="1083"/>
      <c r="E15" s="1101" t="s">
        <v>45</v>
      </c>
      <c r="F15" s="1082"/>
      <c r="G15" s="1083"/>
      <c r="H15" s="1102"/>
      <c r="I15" s="1103"/>
      <c r="J15" s="229"/>
      <c r="K15" s="354" t="s">
        <v>45</v>
      </c>
      <c r="M15" s="302"/>
      <c r="N15" s="302"/>
      <c r="O15" s="302"/>
      <c r="P15" s="302"/>
      <c r="Q15" s="302"/>
      <c r="R15" s="302"/>
      <c r="S15" s="302"/>
      <c r="T15" s="302"/>
      <c r="U15" s="302"/>
      <c r="V15" s="302"/>
      <c r="W15" s="302"/>
      <c r="X15" s="302"/>
      <c r="Y15" s="302"/>
    </row>
    <row r="16" spans="1:83" s="353" customFormat="1" ht="16.5" customHeight="1" x14ac:dyDescent="0.25">
      <c r="B16" s="1082" t="s">
        <v>45</v>
      </c>
      <c r="C16" s="1082"/>
      <c r="D16" s="1083"/>
      <c r="E16" s="1101" t="s">
        <v>45</v>
      </c>
      <c r="F16" s="1082"/>
      <c r="G16" s="1083"/>
      <c r="H16" s="1102"/>
      <c r="I16" s="1103"/>
      <c r="J16" s="229"/>
      <c r="K16" s="354" t="s">
        <v>45</v>
      </c>
      <c r="M16" s="302"/>
      <c r="N16" s="302"/>
      <c r="O16" s="302"/>
      <c r="P16" s="302"/>
      <c r="Q16" s="302"/>
      <c r="R16" s="302"/>
      <c r="S16" s="302"/>
      <c r="T16" s="302"/>
      <c r="U16" s="302"/>
      <c r="V16" s="302"/>
      <c r="W16" s="302"/>
      <c r="X16" s="302"/>
      <c r="Y16" s="302"/>
    </row>
    <row r="17" spans="2:25" s="353" customFormat="1" ht="17.25" customHeight="1" x14ac:dyDescent="0.25">
      <c r="B17" s="1082"/>
      <c r="C17" s="1082"/>
      <c r="D17" s="1083"/>
      <c r="E17" s="1101"/>
      <c r="F17" s="1082"/>
      <c r="G17" s="1083"/>
      <c r="H17" s="1102" t="s">
        <v>45</v>
      </c>
      <c r="I17" s="1103"/>
      <c r="J17" s="229"/>
      <c r="K17" s="354" t="s">
        <v>45</v>
      </c>
      <c r="M17" s="302"/>
      <c r="N17" s="302"/>
      <c r="O17" s="302"/>
      <c r="P17" s="302"/>
      <c r="Q17" s="302"/>
      <c r="R17" s="302"/>
      <c r="S17" s="302"/>
      <c r="T17" s="302"/>
      <c r="U17" s="302"/>
      <c r="V17" s="302"/>
      <c r="W17" s="302"/>
      <c r="X17" s="302"/>
      <c r="Y17" s="302"/>
    </row>
    <row r="18" spans="2:25" s="353" customFormat="1" ht="18" customHeight="1" thickBot="1" x14ac:dyDescent="0.3">
      <c r="B18" s="1104"/>
      <c r="C18" s="1104"/>
      <c r="D18" s="1105"/>
      <c r="E18" s="1106"/>
      <c r="F18" s="1104"/>
      <c r="G18" s="1105"/>
      <c r="H18" s="1102" t="s">
        <v>45</v>
      </c>
      <c r="I18" s="1103"/>
      <c r="J18" s="229"/>
      <c r="K18" s="355" t="s">
        <v>45</v>
      </c>
      <c r="M18" s="302"/>
      <c r="N18" s="302"/>
      <c r="O18" s="302"/>
      <c r="P18" s="302"/>
      <c r="Q18" s="302"/>
      <c r="R18" s="302"/>
      <c r="S18" s="302"/>
      <c r="T18" s="302"/>
      <c r="U18" s="302"/>
      <c r="V18" s="302"/>
      <c r="W18" s="302"/>
      <c r="X18" s="302"/>
      <c r="Y18" s="302"/>
    </row>
    <row r="19" spans="2:25" s="353" customFormat="1" ht="18" customHeight="1" x14ac:dyDescent="0.25">
      <c r="B19" s="1107" t="s">
        <v>394</v>
      </c>
      <c r="C19" s="1107"/>
      <c r="D19" s="1107"/>
      <c r="E19" s="1107"/>
      <c r="F19" s="1107"/>
      <c r="G19" s="1107"/>
      <c r="H19" s="1108">
        <f>SUM(H13:H18)</f>
        <v>0</v>
      </c>
      <c r="I19" s="1108"/>
      <c r="J19" s="356"/>
      <c r="K19" s="357"/>
      <c r="M19" s="230" t="str">
        <f>IF(H19&gt;'a)Compliance &amp; Underwriting'!C8,"Household Assets Ablove Limit!","")</f>
        <v/>
      </c>
      <c r="N19" s="302"/>
      <c r="O19" s="302"/>
      <c r="P19" s="302"/>
      <c r="Q19" s="302"/>
      <c r="R19" s="302"/>
      <c r="S19" s="302"/>
      <c r="T19" s="302"/>
      <c r="U19" s="302"/>
      <c r="V19" s="302"/>
      <c r="W19" s="302"/>
      <c r="X19" s="302"/>
      <c r="Y19" s="302"/>
    </row>
    <row r="20" spans="2:25" s="353" customFormat="1" ht="19.5" customHeight="1" x14ac:dyDescent="0.25">
      <c r="B20" s="1094" t="s">
        <v>114</v>
      </c>
      <c r="C20" s="1094"/>
      <c r="D20" s="1094"/>
      <c r="E20" s="1094"/>
      <c r="F20" s="1094"/>
      <c r="G20" s="1094"/>
      <c r="H20" s="1094"/>
      <c r="I20" s="1094"/>
      <c r="J20" s="358"/>
      <c r="K20" s="359">
        <f>SUM(K13:K18)</f>
        <v>0</v>
      </c>
      <c r="M20" s="302"/>
      <c r="N20" s="302"/>
      <c r="O20" s="302"/>
      <c r="P20" s="302"/>
      <c r="Q20" s="678"/>
      <c r="R20" s="302"/>
      <c r="S20" s="302"/>
      <c r="T20" s="302"/>
      <c r="U20" s="302"/>
      <c r="V20" s="302"/>
      <c r="W20" s="302"/>
      <c r="X20" s="302"/>
      <c r="Y20" s="302"/>
    </row>
    <row r="21" spans="2:25" s="353" customFormat="1" ht="15" x14ac:dyDescent="0.25">
      <c r="B21" s="231" t="s">
        <v>314</v>
      </c>
      <c r="C21" s="231"/>
      <c r="D21" s="231"/>
      <c r="E21" s="231"/>
      <c r="F21" s="231"/>
      <c r="G21" s="231"/>
      <c r="H21" s="231"/>
      <c r="I21" s="231"/>
      <c r="J21" s="231"/>
      <c r="K21" s="360">
        <f>IF(H19&lt;5001,0,IF(H19&gt;5000,(H19*0.02)))</f>
        <v>0</v>
      </c>
      <c r="M21" s="302"/>
      <c r="N21" s="302"/>
      <c r="O21" s="302"/>
      <c r="P21" s="302"/>
      <c r="Q21" s="302"/>
      <c r="R21" s="302"/>
      <c r="S21" s="302"/>
      <c r="T21" s="302"/>
      <c r="U21" s="302"/>
      <c r="V21" s="302"/>
      <c r="W21" s="302"/>
      <c r="X21" s="302"/>
      <c r="Y21" s="302"/>
    </row>
    <row r="22" spans="2:25" s="353" customFormat="1" ht="14.25" customHeight="1" x14ac:dyDescent="0.25">
      <c r="B22" s="1109" t="str">
        <f>IF(H19&gt;50000,"Household Assets Exceed KHC's Limit!","")</f>
        <v/>
      </c>
      <c r="C22" s="1109"/>
      <c r="D22" s="1109"/>
      <c r="E22" s="1109"/>
      <c r="F22" s="1109"/>
      <c r="G22" s="1109"/>
      <c r="H22" s="1109"/>
      <c r="I22" s="1109"/>
      <c r="J22" s="1109"/>
      <c r="K22" s="1109"/>
      <c r="M22" s="302"/>
      <c r="N22" s="302"/>
      <c r="O22" s="302"/>
      <c r="P22" s="302"/>
      <c r="Q22" s="302"/>
      <c r="R22" s="302"/>
      <c r="S22" s="302"/>
      <c r="T22" s="302"/>
      <c r="U22" s="302"/>
      <c r="V22" s="302"/>
      <c r="W22" s="302"/>
      <c r="X22" s="302"/>
      <c r="Y22" s="302"/>
    </row>
    <row r="23" spans="2:25" s="353" customFormat="1" ht="25.5" customHeight="1" x14ac:dyDescent="0.25">
      <c r="B23" s="361" t="s">
        <v>316</v>
      </c>
      <c r="M23" s="302"/>
      <c r="N23" s="302"/>
      <c r="O23" s="302"/>
      <c r="P23" s="302"/>
      <c r="Q23" s="302"/>
      <c r="R23" s="302"/>
      <c r="S23" s="302"/>
      <c r="T23" s="302"/>
      <c r="U23" s="302"/>
      <c r="V23" s="302"/>
      <c r="W23" s="302"/>
      <c r="X23" s="302"/>
      <c r="Y23" s="302"/>
    </row>
    <row r="24" spans="2:25" s="353" customFormat="1" ht="43.5" customHeight="1" x14ac:dyDescent="0.25">
      <c r="B24" s="1110" t="s">
        <v>109</v>
      </c>
      <c r="C24" s="1111"/>
      <c r="D24" s="1112" t="s">
        <v>115</v>
      </c>
      <c r="E24" s="1111"/>
      <c r="F24" s="1112" t="s">
        <v>116</v>
      </c>
      <c r="G24" s="1111"/>
      <c r="H24" s="1112" t="s">
        <v>117</v>
      </c>
      <c r="I24" s="1111"/>
      <c r="J24" s="1112" t="s">
        <v>118</v>
      </c>
      <c r="K24" s="1110"/>
      <c r="M24" s="302"/>
      <c r="N24" s="302"/>
      <c r="O24" s="302"/>
      <c r="P24" s="302"/>
      <c r="Q24" s="302"/>
      <c r="R24" s="302"/>
      <c r="S24" s="302"/>
      <c r="T24" s="302"/>
      <c r="U24" s="302"/>
      <c r="V24" s="302"/>
      <c r="W24" s="302"/>
      <c r="X24" s="302"/>
      <c r="Y24" s="302"/>
    </row>
    <row r="25" spans="2:25" s="353" customFormat="1" ht="15.75" customHeight="1" x14ac:dyDescent="0.25">
      <c r="B25" s="1082"/>
      <c r="C25" s="1083"/>
      <c r="D25" s="1079"/>
      <c r="E25" s="1080"/>
      <c r="F25" s="1079"/>
      <c r="G25" s="1080"/>
      <c r="H25" s="1079"/>
      <c r="I25" s="1080"/>
      <c r="J25" s="1079"/>
      <c r="K25" s="1081"/>
      <c r="M25" s="302"/>
      <c r="N25" s="302"/>
      <c r="O25" s="302"/>
      <c r="P25" s="302"/>
      <c r="Q25" s="302"/>
      <c r="R25" s="302"/>
      <c r="S25" s="302"/>
      <c r="T25" s="302"/>
      <c r="U25" s="302"/>
      <c r="V25" s="302"/>
      <c r="W25" s="302"/>
      <c r="X25" s="302"/>
      <c r="Y25" s="302"/>
    </row>
    <row r="26" spans="2:25" s="353" customFormat="1" ht="15.75" customHeight="1" x14ac:dyDescent="0.25">
      <c r="B26" s="1082"/>
      <c r="C26" s="1083"/>
      <c r="D26" s="1079"/>
      <c r="E26" s="1080"/>
      <c r="F26" s="1079"/>
      <c r="G26" s="1080"/>
      <c r="H26" s="1079"/>
      <c r="I26" s="1080"/>
      <c r="J26" s="1079"/>
      <c r="K26" s="1081"/>
      <c r="M26" s="302"/>
      <c r="N26" s="302"/>
      <c r="O26" s="302"/>
      <c r="P26" s="302"/>
      <c r="Q26" s="302"/>
      <c r="R26" s="302"/>
      <c r="S26" s="302"/>
      <c r="T26" s="302"/>
      <c r="U26" s="302"/>
      <c r="V26" s="302"/>
      <c r="W26" s="302"/>
      <c r="X26" s="302"/>
      <c r="Y26" s="302"/>
    </row>
    <row r="27" spans="2:25" s="353" customFormat="1" ht="15.75" customHeight="1" x14ac:dyDescent="0.25">
      <c r="B27" s="1082"/>
      <c r="C27" s="1083"/>
      <c r="D27" s="1079"/>
      <c r="E27" s="1080"/>
      <c r="F27" s="1079"/>
      <c r="G27" s="1080"/>
      <c r="H27" s="1079"/>
      <c r="I27" s="1080"/>
      <c r="J27" s="1079"/>
      <c r="K27" s="1081"/>
      <c r="M27" s="302"/>
      <c r="N27" s="302"/>
      <c r="O27" s="302"/>
      <c r="P27" s="302"/>
      <c r="Q27" s="302"/>
      <c r="R27" s="302"/>
      <c r="S27" s="302"/>
      <c r="T27" s="302"/>
      <c r="U27" s="302"/>
      <c r="V27" s="302"/>
      <c r="W27" s="302"/>
      <c r="X27" s="302"/>
      <c r="Y27" s="302"/>
    </row>
    <row r="28" spans="2:25" s="353" customFormat="1" ht="15.75" customHeight="1" x14ac:dyDescent="0.25">
      <c r="B28" s="1082"/>
      <c r="C28" s="1083"/>
      <c r="D28" s="1079"/>
      <c r="E28" s="1080"/>
      <c r="F28" s="1079"/>
      <c r="G28" s="1080"/>
      <c r="H28" s="1079"/>
      <c r="I28" s="1080"/>
      <c r="J28" s="1079"/>
      <c r="K28" s="1081"/>
      <c r="M28" s="302"/>
      <c r="N28" s="302"/>
      <c r="O28" s="302"/>
      <c r="P28" s="302"/>
      <c r="Q28" s="302"/>
      <c r="R28" s="302"/>
      <c r="S28" s="302"/>
      <c r="T28" s="302"/>
      <c r="U28" s="302"/>
      <c r="V28" s="302"/>
      <c r="W28" s="302"/>
      <c r="X28" s="302"/>
      <c r="Y28" s="302"/>
    </row>
    <row r="29" spans="2:25" s="353" customFormat="1" ht="15.75" customHeight="1" x14ac:dyDescent="0.25">
      <c r="B29" s="1082"/>
      <c r="C29" s="1083"/>
      <c r="D29" s="1079"/>
      <c r="E29" s="1080"/>
      <c r="F29" s="1079"/>
      <c r="G29" s="1080"/>
      <c r="H29" s="1079"/>
      <c r="I29" s="1080"/>
      <c r="J29" s="1079"/>
      <c r="K29" s="1081"/>
      <c r="M29" s="302"/>
      <c r="N29" s="302"/>
      <c r="O29" s="302"/>
      <c r="P29" s="302"/>
      <c r="Q29" s="302"/>
      <c r="R29" s="302"/>
      <c r="S29" s="302"/>
      <c r="T29" s="302"/>
      <c r="U29" s="302"/>
      <c r="V29" s="302"/>
      <c r="W29" s="302"/>
      <c r="X29" s="302"/>
      <c r="Y29" s="302"/>
    </row>
    <row r="30" spans="2:25" s="353" customFormat="1" ht="15.75" customHeight="1" x14ac:dyDescent="0.25">
      <c r="B30" s="1082"/>
      <c r="C30" s="1083"/>
      <c r="D30" s="1079"/>
      <c r="E30" s="1080"/>
      <c r="F30" s="1079"/>
      <c r="G30" s="1080"/>
      <c r="H30" s="1079"/>
      <c r="I30" s="1080"/>
      <c r="J30" s="1079"/>
      <c r="K30" s="1081"/>
      <c r="M30" s="302"/>
      <c r="N30" s="302"/>
      <c r="O30" s="302"/>
      <c r="P30" s="302"/>
      <c r="Q30" s="302"/>
      <c r="R30" s="302"/>
      <c r="S30" s="302"/>
      <c r="T30" s="302"/>
      <c r="U30" s="302"/>
      <c r="V30" s="302"/>
      <c r="W30" s="302"/>
      <c r="X30" s="302"/>
      <c r="Y30" s="302"/>
    </row>
    <row r="31" spans="2:25" s="353" customFormat="1" ht="15.75" customHeight="1" x14ac:dyDescent="0.25">
      <c r="B31" s="1082"/>
      <c r="C31" s="1083"/>
      <c r="D31" s="1079"/>
      <c r="E31" s="1080"/>
      <c r="F31" s="1079"/>
      <c r="G31" s="1080"/>
      <c r="H31" s="1079"/>
      <c r="I31" s="1080"/>
      <c r="J31" s="1079"/>
      <c r="K31" s="1081"/>
      <c r="M31" s="302"/>
      <c r="N31" s="302"/>
      <c r="O31" s="302"/>
      <c r="P31" s="302"/>
      <c r="Q31" s="302"/>
      <c r="R31" s="302"/>
      <c r="S31" s="302"/>
      <c r="T31" s="302"/>
      <c r="U31" s="302"/>
      <c r="V31" s="302"/>
      <c r="W31" s="302"/>
      <c r="X31" s="302"/>
      <c r="Y31" s="302"/>
    </row>
    <row r="32" spans="2:25" s="353" customFormat="1" ht="15.75" customHeight="1" x14ac:dyDescent="0.25">
      <c r="B32" s="1082"/>
      <c r="C32" s="1083"/>
      <c r="D32" s="1079"/>
      <c r="E32" s="1080"/>
      <c r="F32" s="1079"/>
      <c r="G32" s="1080"/>
      <c r="H32" s="1079"/>
      <c r="I32" s="1080"/>
      <c r="J32" s="1079"/>
      <c r="K32" s="1081"/>
      <c r="M32" s="302"/>
      <c r="N32" s="302"/>
      <c r="O32" s="302"/>
      <c r="P32" s="302"/>
      <c r="Q32" s="302"/>
      <c r="R32" s="302"/>
      <c r="S32" s="302"/>
      <c r="T32" s="302"/>
      <c r="U32" s="302"/>
      <c r="V32" s="302"/>
      <c r="W32" s="302"/>
      <c r="X32" s="302"/>
      <c r="Y32" s="302"/>
    </row>
    <row r="33" spans="2:25" s="353" customFormat="1" ht="15.75" customHeight="1" x14ac:dyDescent="0.25">
      <c r="B33" s="1098" t="s">
        <v>119</v>
      </c>
      <c r="C33" s="1099"/>
      <c r="D33" s="1084">
        <f>SUM(D25:D32)</f>
        <v>0</v>
      </c>
      <c r="E33" s="1100"/>
      <c r="F33" s="1084">
        <f>SUM(F25:F32)</f>
        <v>0</v>
      </c>
      <c r="G33" s="1100"/>
      <c r="H33" s="1084">
        <f>SUM(H25:H32)</f>
        <v>0</v>
      </c>
      <c r="I33" s="1100"/>
      <c r="J33" s="1084">
        <f>SUM(J25:J32)</f>
        <v>0</v>
      </c>
      <c r="K33" s="1085"/>
      <c r="M33" s="302"/>
      <c r="N33" s="302"/>
      <c r="O33" s="302"/>
      <c r="P33" s="302"/>
      <c r="Q33" s="302"/>
      <c r="R33" s="302"/>
      <c r="S33" s="302"/>
      <c r="T33" s="302"/>
      <c r="U33" s="302"/>
      <c r="V33" s="302"/>
      <c r="W33" s="302"/>
      <c r="X33" s="302"/>
      <c r="Y33" s="302"/>
    </row>
    <row r="34" spans="2:25" s="353" customFormat="1" ht="15.75" customHeight="1" x14ac:dyDescent="0.25">
      <c r="B34" s="1094" t="s">
        <v>120</v>
      </c>
      <c r="C34" s="1094"/>
      <c r="D34" s="1094"/>
      <c r="E34" s="1094"/>
      <c r="F34" s="1094"/>
      <c r="G34" s="1094"/>
      <c r="H34" s="1094"/>
      <c r="I34" s="1095"/>
      <c r="J34" s="1096">
        <f>IF(K20&gt;K21,K20,IF(K21&gt;K20,K21,0))</f>
        <v>0</v>
      </c>
      <c r="K34" s="1097"/>
      <c r="M34" s="302"/>
      <c r="N34" s="302"/>
      <c r="O34" s="302"/>
      <c r="P34" s="302"/>
      <c r="Q34" s="302"/>
      <c r="R34" s="302"/>
      <c r="S34" s="302"/>
      <c r="T34" s="302"/>
      <c r="U34" s="302"/>
      <c r="V34" s="302"/>
      <c r="W34" s="302"/>
      <c r="X34" s="302"/>
      <c r="Y34" s="302"/>
    </row>
    <row r="35" spans="2:25" s="353" customFormat="1" ht="15.75" customHeight="1" thickBot="1" x14ac:dyDescent="0.3">
      <c r="B35" s="1087" t="s">
        <v>121</v>
      </c>
      <c r="C35" s="1087"/>
      <c r="D35" s="1087"/>
      <c r="E35" s="1087"/>
      <c r="F35" s="1087"/>
      <c r="G35" s="1087"/>
      <c r="H35" s="1087"/>
      <c r="I35" s="1088"/>
      <c r="J35" s="1089">
        <f>SUM(D33:J33)+J34</f>
        <v>0</v>
      </c>
      <c r="K35" s="1090"/>
      <c r="M35" s="302"/>
      <c r="N35" s="302"/>
      <c r="O35" s="302"/>
      <c r="P35" s="302"/>
      <c r="Q35" s="302"/>
      <c r="R35" s="302"/>
      <c r="S35" s="302"/>
      <c r="T35" s="302"/>
      <c r="U35" s="302"/>
      <c r="V35" s="302"/>
      <c r="W35" s="302"/>
      <c r="X35" s="302"/>
      <c r="Y35" s="302"/>
    </row>
    <row r="36" spans="2:25" s="362" customFormat="1" ht="21.6" customHeight="1" x14ac:dyDescent="0.25">
      <c r="B36" s="369" t="s">
        <v>429</v>
      </c>
      <c r="C36" s="369"/>
      <c r="D36" s="369"/>
      <c r="E36" s="369"/>
      <c r="F36" s="370" t="s">
        <v>33</v>
      </c>
      <c r="G36" s="371">
        <f>county</f>
        <v>0</v>
      </c>
      <c r="H36" s="369"/>
      <c r="I36" s="369"/>
      <c r="J36" s="1091" t="e">
        <f>INDEX(#REF!,MATCH('1)Project Summary '!S6,#REF!,0),MATCH('1)Project Summary '!V10,#REF!,0))</f>
        <v>#REF!</v>
      </c>
      <c r="K36" s="1091"/>
      <c r="M36" s="363"/>
      <c r="N36" s="363"/>
      <c r="O36" s="363"/>
      <c r="P36" s="363"/>
      <c r="Q36" s="363"/>
      <c r="R36" s="363"/>
      <c r="S36" s="363"/>
      <c r="T36" s="363"/>
      <c r="U36" s="363"/>
      <c r="V36" s="363"/>
      <c r="W36" s="363"/>
      <c r="X36" s="363"/>
      <c r="Y36" s="363"/>
    </row>
    <row r="37" spans="2:25" s="367" customFormat="1" ht="21.6" customHeight="1" thickBot="1" x14ac:dyDescent="0.3">
      <c r="B37" s="372" t="s">
        <v>122</v>
      </c>
      <c r="C37" s="372"/>
      <c r="D37" s="372"/>
      <c r="E37" s="372"/>
      <c r="F37" s="372"/>
      <c r="G37" s="1092"/>
      <c r="H37" s="1092"/>
      <c r="I37" s="1092"/>
      <c r="J37" s="1093" t="e">
        <f>IF(J35&lt;=J36,"Yes","NO")</f>
        <v>#REF!</v>
      </c>
      <c r="K37" s="1093"/>
      <c r="M37" s="368"/>
      <c r="N37" s="368"/>
      <c r="O37" s="368"/>
      <c r="P37" s="368"/>
      <c r="Q37" s="368"/>
      <c r="R37" s="368"/>
      <c r="S37" s="368"/>
      <c r="T37" s="368"/>
      <c r="U37" s="368"/>
      <c r="V37" s="368"/>
      <c r="W37" s="368"/>
      <c r="X37" s="368"/>
      <c r="Y37" s="368"/>
    </row>
    <row r="38" spans="2:25" s="353" customFormat="1" ht="54" customHeight="1" x14ac:dyDescent="0.25">
      <c r="B38" s="1086" t="s">
        <v>360</v>
      </c>
      <c r="C38" s="1086"/>
      <c r="D38" s="1086"/>
      <c r="E38" s="1086"/>
      <c r="F38" s="1086"/>
      <c r="G38" s="1086"/>
      <c r="H38" s="1086"/>
      <c r="I38" s="1086"/>
      <c r="J38" s="1086"/>
      <c r="K38" s="1086"/>
      <c r="M38" s="302"/>
      <c r="N38" s="302"/>
      <c r="O38" s="302"/>
      <c r="P38" s="302"/>
      <c r="Q38" s="302"/>
      <c r="R38" s="302"/>
      <c r="S38" s="302"/>
      <c r="T38" s="302"/>
      <c r="U38" s="302"/>
      <c r="V38" s="302"/>
      <c r="W38" s="302"/>
      <c r="X38" s="302"/>
      <c r="Y38" s="302"/>
    </row>
    <row r="39" spans="2:25" s="353" customFormat="1" ht="15.75" customHeight="1" x14ac:dyDescent="0.25">
      <c r="B39" s="364" t="s">
        <v>123</v>
      </c>
      <c r="C39" s="365"/>
      <c r="D39" s="365"/>
      <c r="E39" s="365"/>
      <c r="F39" s="432"/>
      <c r="G39" s="302"/>
      <c r="H39" s="302"/>
      <c r="I39" s="302"/>
      <c r="J39" s="302"/>
      <c r="K39" s="302"/>
      <c r="L39" s="302"/>
      <c r="M39" s="302"/>
      <c r="N39" s="302"/>
      <c r="O39" s="302"/>
      <c r="P39" s="302"/>
      <c r="Q39" s="302"/>
      <c r="R39" s="302"/>
      <c r="S39" s="302"/>
    </row>
    <row r="40" spans="2:25" s="353" customFormat="1" ht="15.75" customHeight="1" x14ac:dyDescent="0.25">
      <c r="B40" s="364" t="s">
        <v>124</v>
      </c>
      <c r="C40" s="365"/>
      <c r="D40" s="365"/>
      <c r="E40" s="365"/>
      <c r="F40" s="433"/>
      <c r="G40" s="302"/>
      <c r="H40" s="302"/>
      <c r="I40" s="302"/>
      <c r="J40" s="302"/>
      <c r="K40" s="302"/>
      <c r="L40" s="302"/>
      <c r="M40" s="302"/>
      <c r="N40" s="302"/>
      <c r="O40" s="302"/>
      <c r="P40" s="302"/>
      <c r="Q40" s="302"/>
      <c r="R40" s="302"/>
      <c r="S40" s="302"/>
    </row>
    <row r="41" spans="2:25" s="353" customFormat="1" ht="15.75" customHeight="1" x14ac:dyDescent="0.25">
      <c r="B41" s="364"/>
      <c r="C41" s="365"/>
      <c r="D41" s="365"/>
      <c r="E41" s="365"/>
      <c r="F41" s="366"/>
      <c r="G41" s="366"/>
      <c r="H41" s="366"/>
      <c r="I41" s="366"/>
      <c r="J41" s="366"/>
      <c r="K41" s="366"/>
      <c r="M41" s="302"/>
      <c r="N41" s="302"/>
      <c r="O41" s="302"/>
      <c r="P41" s="302"/>
      <c r="Q41" s="302"/>
      <c r="R41" s="302"/>
      <c r="S41" s="302"/>
      <c r="T41" s="302"/>
      <c r="U41" s="302"/>
      <c r="V41" s="302"/>
      <c r="W41" s="302"/>
      <c r="X41" s="302"/>
      <c r="Y41" s="302"/>
    </row>
    <row r="42" spans="2:25" s="353" customFormat="1" ht="15" x14ac:dyDescent="0.25">
      <c r="M42" s="302"/>
      <c r="N42" s="302"/>
      <c r="O42" s="302"/>
      <c r="P42" s="302"/>
      <c r="Q42" s="302"/>
      <c r="R42" s="302"/>
      <c r="S42" s="302"/>
      <c r="T42" s="302"/>
      <c r="U42" s="302"/>
      <c r="V42" s="302"/>
      <c r="W42" s="302"/>
      <c r="X42" s="302"/>
      <c r="Y42" s="302"/>
    </row>
    <row r="43" spans="2:25" s="353" customFormat="1" ht="15" x14ac:dyDescent="0.25">
      <c r="M43" s="302"/>
      <c r="N43" s="302"/>
      <c r="O43" s="302"/>
      <c r="P43" s="302"/>
      <c r="Q43" s="302"/>
      <c r="R43" s="302"/>
      <c r="S43" s="302"/>
      <c r="T43" s="302"/>
      <c r="U43" s="302"/>
      <c r="V43" s="302"/>
      <c r="W43" s="302"/>
      <c r="X43" s="302"/>
      <c r="Y43" s="302"/>
    </row>
    <row r="44" spans="2:25" s="353" customFormat="1" ht="15" x14ac:dyDescent="0.25">
      <c r="M44" s="302"/>
      <c r="N44" s="302"/>
      <c r="O44" s="302"/>
      <c r="P44" s="302"/>
      <c r="Q44" s="302"/>
      <c r="R44" s="302"/>
      <c r="S44" s="302"/>
      <c r="T44" s="302"/>
      <c r="U44" s="302"/>
      <c r="V44" s="302"/>
      <c r="W44" s="302"/>
      <c r="X44" s="302"/>
      <c r="Y44" s="302"/>
    </row>
    <row r="45" spans="2:25" s="353" customFormat="1" ht="15" x14ac:dyDescent="0.25">
      <c r="M45" s="302"/>
      <c r="N45" s="302"/>
      <c r="O45" s="302"/>
      <c r="P45" s="302"/>
      <c r="Q45" s="302"/>
      <c r="R45" s="302"/>
      <c r="S45" s="302"/>
      <c r="T45" s="302"/>
      <c r="U45" s="302"/>
      <c r="V45" s="302"/>
      <c r="W45" s="302"/>
      <c r="X45" s="302"/>
      <c r="Y45" s="302"/>
    </row>
    <row r="46" spans="2:25" s="353" customFormat="1" ht="15" x14ac:dyDescent="0.25">
      <c r="M46" s="302"/>
      <c r="N46" s="302"/>
      <c r="O46" s="302"/>
      <c r="P46" s="302"/>
      <c r="Q46" s="302"/>
      <c r="R46" s="302"/>
      <c r="S46" s="302"/>
      <c r="T46" s="302"/>
      <c r="U46" s="302"/>
      <c r="V46" s="302"/>
      <c r="W46" s="302"/>
      <c r="X46" s="302"/>
      <c r="Y46" s="302"/>
    </row>
    <row r="47" spans="2:25" s="353" customFormat="1" ht="15" x14ac:dyDescent="0.25">
      <c r="M47" s="302"/>
      <c r="N47" s="302"/>
      <c r="O47" s="302"/>
      <c r="P47" s="302"/>
      <c r="Q47" s="302"/>
      <c r="R47" s="302"/>
      <c r="S47" s="302"/>
      <c r="T47" s="302"/>
      <c r="U47" s="302"/>
      <c r="V47" s="302"/>
      <c r="W47" s="302"/>
      <c r="X47" s="302"/>
      <c r="Y47" s="302"/>
    </row>
    <row r="48" spans="2:25" s="353" customFormat="1" ht="15" x14ac:dyDescent="0.25">
      <c r="M48" s="302"/>
      <c r="N48" s="302"/>
      <c r="O48" s="302"/>
      <c r="P48" s="302"/>
      <c r="Q48" s="302"/>
      <c r="R48" s="302"/>
      <c r="S48" s="302"/>
      <c r="T48" s="302"/>
      <c r="U48" s="302"/>
      <c r="V48" s="302"/>
      <c r="W48" s="302"/>
      <c r="X48" s="302"/>
      <c r="Y48" s="302"/>
    </row>
    <row r="50" spans="2:2" x14ac:dyDescent="0.2">
      <c r="B50" s="232" t="s">
        <v>125</v>
      </c>
    </row>
    <row r="51" spans="2:2" x14ac:dyDescent="0.2">
      <c r="B51" s="232" t="s">
        <v>126</v>
      </c>
    </row>
  </sheetData>
  <sheetProtection algorithmName="SHA-512" hashValue="mWe0VQ8WM9JhPsuM/5YUnsNEXfuaMFdBbOuYJwqe//H2eccHzevHbDYlE3Jt8/K9Ylchf2lKjcjpeS1vXdbAEQ==" saltValue="1t/FZ3ctiOlOZLt/H71mXw==" spinCount="100000" sheet="1" selectLockedCells="1"/>
  <mergeCells count="100">
    <mergeCell ref="D7:F7"/>
    <mergeCell ref="B10:K10"/>
    <mergeCell ref="B1:K1"/>
    <mergeCell ref="B2:K2"/>
    <mergeCell ref="B3:H3"/>
    <mergeCell ref="I3:K3"/>
    <mergeCell ref="B4:C4"/>
    <mergeCell ref="D4:G4"/>
    <mergeCell ref="D5:G5"/>
    <mergeCell ref="G7:H7"/>
    <mergeCell ref="B9:D9"/>
    <mergeCell ref="E9:F9"/>
    <mergeCell ref="G9:H9"/>
    <mergeCell ref="I8:J8"/>
    <mergeCell ref="I9:K9"/>
    <mergeCell ref="B7:C7"/>
    <mergeCell ref="B14:D14"/>
    <mergeCell ref="E14:G14"/>
    <mergeCell ref="H14:I14"/>
    <mergeCell ref="B15:D15"/>
    <mergeCell ref="E15:G15"/>
    <mergeCell ref="H15:I15"/>
    <mergeCell ref="B11:K11"/>
    <mergeCell ref="B12:D12"/>
    <mergeCell ref="E12:G12"/>
    <mergeCell ref="H12:I12"/>
    <mergeCell ref="B13:D13"/>
    <mergeCell ref="E13:G13"/>
    <mergeCell ref="H13:I13"/>
    <mergeCell ref="B22:K22"/>
    <mergeCell ref="B24:C24"/>
    <mergeCell ref="D24:E24"/>
    <mergeCell ref="F24:G24"/>
    <mergeCell ref="H24:I24"/>
    <mergeCell ref="J24:K24"/>
    <mergeCell ref="B20:I20"/>
    <mergeCell ref="B16:D16"/>
    <mergeCell ref="E16:G16"/>
    <mergeCell ref="H16:I16"/>
    <mergeCell ref="B17:D17"/>
    <mergeCell ref="E17:G17"/>
    <mergeCell ref="H17:I17"/>
    <mergeCell ref="B18:D18"/>
    <mergeCell ref="E18:G18"/>
    <mergeCell ref="H18:I18"/>
    <mergeCell ref="B19:G19"/>
    <mergeCell ref="H19:I19"/>
    <mergeCell ref="B25:C25"/>
    <mergeCell ref="D25:E25"/>
    <mergeCell ref="F25:G25"/>
    <mergeCell ref="H25:I25"/>
    <mergeCell ref="J25:K25"/>
    <mergeCell ref="B26:C26"/>
    <mergeCell ref="D26:E26"/>
    <mergeCell ref="F26:G26"/>
    <mergeCell ref="H26:I26"/>
    <mergeCell ref="J26:K26"/>
    <mergeCell ref="B27:C27"/>
    <mergeCell ref="D27:E27"/>
    <mergeCell ref="F27:G27"/>
    <mergeCell ref="H27:I27"/>
    <mergeCell ref="J27:K27"/>
    <mergeCell ref="B28:C28"/>
    <mergeCell ref="D28:E28"/>
    <mergeCell ref="F28:G28"/>
    <mergeCell ref="H28:I28"/>
    <mergeCell ref="J28:K28"/>
    <mergeCell ref="B30:C30"/>
    <mergeCell ref="D30:E30"/>
    <mergeCell ref="F30:G30"/>
    <mergeCell ref="H30:I30"/>
    <mergeCell ref="J30:K30"/>
    <mergeCell ref="B29:C29"/>
    <mergeCell ref="D29:E29"/>
    <mergeCell ref="F29:G29"/>
    <mergeCell ref="H29:I29"/>
    <mergeCell ref="J29:K29"/>
    <mergeCell ref="B34:I34"/>
    <mergeCell ref="J34:K34"/>
    <mergeCell ref="B33:C33"/>
    <mergeCell ref="D33:E33"/>
    <mergeCell ref="F33:G33"/>
    <mergeCell ref="H33:I33"/>
    <mergeCell ref="B38:K38"/>
    <mergeCell ref="B35:I35"/>
    <mergeCell ref="J35:K35"/>
    <mergeCell ref="J36:K36"/>
    <mergeCell ref="G37:I37"/>
    <mergeCell ref="J37:K37"/>
    <mergeCell ref="H31:I31"/>
    <mergeCell ref="J31:K31"/>
    <mergeCell ref="B32:C32"/>
    <mergeCell ref="D32:E32"/>
    <mergeCell ref="J33:K33"/>
    <mergeCell ref="F32:G32"/>
    <mergeCell ref="H32:I32"/>
    <mergeCell ref="J32:K32"/>
    <mergeCell ref="B31:C31"/>
    <mergeCell ref="D31:E31"/>
    <mergeCell ref="F31:G31"/>
  </mergeCells>
  <dataValidations count="1">
    <dataValidation type="list" allowBlank="1" showInputMessage="1" showErrorMessage="1" sqref="J13:J18 JF13:JF18 TB13:TB18 ACX13:ACX18 AMT13:AMT18 AWP13:AWP18 BGL13:BGL18 BQH13:BQH18 CAD13:CAD18 CJZ13:CJZ18 CTV13:CTV18 DDR13:DDR18 DNN13:DNN18 DXJ13:DXJ18 EHF13:EHF18 ERB13:ERB18 FAX13:FAX18 FKT13:FKT18 FUP13:FUP18 GEL13:GEL18 GOH13:GOH18 GYD13:GYD18 HHZ13:HHZ18 HRV13:HRV18 IBR13:IBR18 ILN13:ILN18 IVJ13:IVJ18 JFF13:JFF18 JPB13:JPB18 JYX13:JYX18 KIT13:KIT18 KSP13:KSP18 LCL13:LCL18 LMH13:LMH18 LWD13:LWD18 MFZ13:MFZ18 MPV13:MPV18 MZR13:MZR18 NJN13:NJN18 NTJ13:NTJ18 ODF13:ODF18 ONB13:ONB18 OWX13:OWX18 PGT13:PGT18 PQP13:PQP18 QAL13:QAL18 QKH13:QKH18 QUD13:QUD18 RDZ13:RDZ18 RNV13:RNV18 RXR13:RXR18 SHN13:SHN18 SRJ13:SRJ18 TBF13:TBF18 TLB13:TLB18 TUX13:TUX18 UET13:UET18 UOP13:UOP18 UYL13:UYL18 VIH13:VIH18 VSD13:VSD18 WBZ13:WBZ18 WLV13:WLV18 WVR13:WVR18 J65549:J65554 JF65549:JF65554 TB65549:TB65554 ACX65549:ACX65554 AMT65549:AMT65554 AWP65549:AWP65554 BGL65549:BGL65554 BQH65549:BQH65554 CAD65549:CAD65554 CJZ65549:CJZ65554 CTV65549:CTV65554 DDR65549:DDR65554 DNN65549:DNN65554 DXJ65549:DXJ65554 EHF65549:EHF65554 ERB65549:ERB65554 FAX65549:FAX65554 FKT65549:FKT65554 FUP65549:FUP65554 GEL65549:GEL65554 GOH65549:GOH65554 GYD65549:GYD65554 HHZ65549:HHZ65554 HRV65549:HRV65554 IBR65549:IBR65554 ILN65549:ILN65554 IVJ65549:IVJ65554 JFF65549:JFF65554 JPB65549:JPB65554 JYX65549:JYX65554 KIT65549:KIT65554 KSP65549:KSP65554 LCL65549:LCL65554 LMH65549:LMH65554 LWD65549:LWD65554 MFZ65549:MFZ65554 MPV65549:MPV65554 MZR65549:MZR65554 NJN65549:NJN65554 NTJ65549:NTJ65554 ODF65549:ODF65554 ONB65549:ONB65554 OWX65549:OWX65554 PGT65549:PGT65554 PQP65549:PQP65554 QAL65549:QAL65554 QKH65549:QKH65554 QUD65549:QUD65554 RDZ65549:RDZ65554 RNV65549:RNV65554 RXR65549:RXR65554 SHN65549:SHN65554 SRJ65549:SRJ65554 TBF65549:TBF65554 TLB65549:TLB65554 TUX65549:TUX65554 UET65549:UET65554 UOP65549:UOP65554 UYL65549:UYL65554 VIH65549:VIH65554 VSD65549:VSD65554 WBZ65549:WBZ65554 WLV65549:WLV65554 WVR65549:WVR65554 J131085:J131090 JF131085:JF131090 TB131085:TB131090 ACX131085:ACX131090 AMT131085:AMT131090 AWP131085:AWP131090 BGL131085:BGL131090 BQH131085:BQH131090 CAD131085:CAD131090 CJZ131085:CJZ131090 CTV131085:CTV131090 DDR131085:DDR131090 DNN131085:DNN131090 DXJ131085:DXJ131090 EHF131085:EHF131090 ERB131085:ERB131090 FAX131085:FAX131090 FKT131085:FKT131090 FUP131085:FUP131090 GEL131085:GEL131090 GOH131085:GOH131090 GYD131085:GYD131090 HHZ131085:HHZ131090 HRV131085:HRV131090 IBR131085:IBR131090 ILN131085:ILN131090 IVJ131085:IVJ131090 JFF131085:JFF131090 JPB131085:JPB131090 JYX131085:JYX131090 KIT131085:KIT131090 KSP131085:KSP131090 LCL131085:LCL131090 LMH131085:LMH131090 LWD131085:LWD131090 MFZ131085:MFZ131090 MPV131085:MPV131090 MZR131085:MZR131090 NJN131085:NJN131090 NTJ131085:NTJ131090 ODF131085:ODF131090 ONB131085:ONB131090 OWX131085:OWX131090 PGT131085:PGT131090 PQP131085:PQP131090 QAL131085:QAL131090 QKH131085:QKH131090 QUD131085:QUD131090 RDZ131085:RDZ131090 RNV131085:RNV131090 RXR131085:RXR131090 SHN131085:SHN131090 SRJ131085:SRJ131090 TBF131085:TBF131090 TLB131085:TLB131090 TUX131085:TUX131090 UET131085:UET131090 UOP131085:UOP131090 UYL131085:UYL131090 VIH131085:VIH131090 VSD131085:VSD131090 WBZ131085:WBZ131090 WLV131085:WLV131090 WVR131085:WVR131090 J196621:J196626 JF196621:JF196626 TB196621:TB196626 ACX196621:ACX196626 AMT196621:AMT196626 AWP196621:AWP196626 BGL196621:BGL196626 BQH196621:BQH196626 CAD196621:CAD196626 CJZ196621:CJZ196626 CTV196621:CTV196626 DDR196621:DDR196626 DNN196621:DNN196626 DXJ196621:DXJ196626 EHF196621:EHF196626 ERB196621:ERB196626 FAX196621:FAX196626 FKT196621:FKT196626 FUP196621:FUP196626 GEL196621:GEL196626 GOH196621:GOH196626 GYD196621:GYD196626 HHZ196621:HHZ196626 HRV196621:HRV196626 IBR196621:IBR196626 ILN196621:ILN196626 IVJ196621:IVJ196626 JFF196621:JFF196626 JPB196621:JPB196626 JYX196621:JYX196626 KIT196621:KIT196626 KSP196621:KSP196626 LCL196621:LCL196626 LMH196621:LMH196626 LWD196621:LWD196626 MFZ196621:MFZ196626 MPV196621:MPV196626 MZR196621:MZR196626 NJN196621:NJN196626 NTJ196621:NTJ196626 ODF196621:ODF196626 ONB196621:ONB196626 OWX196621:OWX196626 PGT196621:PGT196626 PQP196621:PQP196626 QAL196621:QAL196626 QKH196621:QKH196626 QUD196621:QUD196626 RDZ196621:RDZ196626 RNV196621:RNV196626 RXR196621:RXR196626 SHN196621:SHN196626 SRJ196621:SRJ196626 TBF196621:TBF196626 TLB196621:TLB196626 TUX196621:TUX196626 UET196621:UET196626 UOP196621:UOP196626 UYL196621:UYL196626 VIH196621:VIH196626 VSD196621:VSD196626 WBZ196621:WBZ196626 WLV196621:WLV196626 WVR196621:WVR196626 J262157:J262162 JF262157:JF262162 TB262157:TB262162 ACX262157:ACX262162 AMT262157:AMT262162 AWP262157:AWP262162 BGL262157:BGL262162 BQH262157:BQH262162 CAD262157:CAD262162 CJZ262157:CJZ262162 CTV262157:CTV262162 DDR262157:DDR262162 DNN262157:DNN262162 DXJ262157:DXJ262162 EHF262157:EHF262162 ERB262157:ERB262162 FAX262157:FAX262162 FKT262157:FKT262162 FUP262157:FUP262162 GEL262157:GEL262162 GOH262157:GOH262162 GYD262157:GYD262162 HHZ262157:HHZ262162 HRV262157:HRV262162 IBR262157:IBR262162 ILN262157:ILN262162 IVJ262157:IVJ262162 JFF262157:JFF262162 JPB262157:JPB262162 JYX262157:JYX262162 KIT262157:KIT262162 KSP262157:KSP262162 LCL262157:LCL262162 LMH262157:LMH262162 LWD262157:LWD262162 MFZ262157:MFZ262162 MPV262157:MPV262162 MZR262157:MZR262162 NJN262157:NJN262162 NTJ262157:NTJ262162 ODF262157:ODF262162 ONB262157:ONB262162 OWX262157:OWX262162 PGT262157:PGT262162 PQP262157:PQP262162 QAL262157:QAL262162 QKH262157:QKH262162 QUD262157:QUD262162 RDZ262157:RDZ262162 RNV262157:RNV262162 RXR262157:RXR262162 SHN262157:SHN262162 SRJ262157:SRJ262162 TBF262157:TBF262162 TLB262157:TLB262162 TUX262157:TUX262162 UET262157:UET262162 UOP262157:UOP262162 UYL262157:UYL262162 VIH262157:VIH262162 VSD262157:VSD262162 WBZ262157:WBZ262162 WLV262157:WLV262162 WVR262157:WVR262162 J327693:J327698 JF327693:JF327698 TB327693:TB327698 ACX327693:ACX327698 AMT327693:AMT327698 AWP327693:AWP327698 BGL327693:BGL327698 BQH327693:BQH327698 CAD327693:CAD327698 CJZ327693:CJZ327698 CTV327693:CTV327698 DDR327693:DDR327698 DNN327693:DNN327698 DXJ327693:DXJ327698 EHF327693:EHF327698 ERB327693:ERB327698 FAX327693:FAX327698 FKT327693:FKT327698 FUP327693:FUP327698 GEL327693:GEL327698 GOH327693:GOH327698 GYD327693:GYD327698 HHZ327693:HHZ327698 HRV327693:HRV327698 IBR327693:IBR327698 ILN327693:ILN327698 IVJ327693:IVJ327698 JFF327693:JFF327698 JPB327693:JPB327698 JYX327693:JYX327698 KIT327693:KIT327698 KSP327693:KSP327698 LCL327693:LCL327698 LMH327693:LMH327698 LWD327693:LWD327698 MFZ327693:MFZ327698 MPV327693:MPV327698 MZR327693:MZR327698 NJN327693:NJN327698 NTJ327693:NTJ327698 ODF327693:ODF327698 ONB327693:ONB327698 OWX327693:OWX327698 PGT327693:PGT327698 PQP327693:PQP327698 QAL327693:QAL327698 QKH327693:QKH327698 QUD327693:QUD327698 RDZ327693:RDZ327698 RNV327693:RNV327698 RXR327693:RXR327698 SHN327693:SHN327698 SRJ327693:SRJ327698 TBF327693:TBF327698 TLB327693:TLB327698 TUX327693:TUX327698 UET327693:UET327698 UOP327693:UOP327698 UYL327693:UYL327698 VIH327693:VIH327698 VSD327693:VSD327698 WBZ327693:WBZ327698 WLV327693:WLV327698 WVR327693:WVR327698 J393229:J393234 JF393229:JF393234 TB393229:TB393234 ACX393229:ACX393234 AMT393229:AMT393234 AWP393229:AWP393234 BGL393229:BGL393234 BQH393229:BQH393234 CAD393229:CAD393234 CJZ393229:CJZ393234 CTV393229:CTV393234 DDR393229:DDR393234 DNN393229:DNN393234 DXJ393229:DXJ393234 EHF393229:EHF393234 ERB393229:ERB393234 FAX393229:FAX393234 FKT393229:FKT393234 FUP393229:FUP393234 GEL393229:GEL393234 GOH393229:GOH393234 GYD393229:GYD393234 HHZ393229:HHZ393234 HRV393229:HRV393234 IBR393229:IBR393234 ILN393229:ILN393234 IVJ393229:IVJ393234 JFF393229:JFF393234 JPB393229:JPB393234 JYX393229:JYX393234 KIT393229:KIT393234 KSP393229:KSP393234 LCL393229:LCL393234 LMH393229:LMH393234 LWD393229:LWD393234 MFZ393229:MFZ393234 MPV393229:MPV393234 MZR393229:MZR393234 NJN393229:NJN393234 NTJ393229:NTJ393234 ODF393229:ODF393234 ONB393229:ONB393234 OWX393229:OWX393234 PGT393229:PGT393234 PQP393229:PQP393234 QAL393229:QAL393234 QKH393229:QKH393234 QUD393229:QUD393234 RDZ393229:RDZ393234 RNV393229:RNV393234 RXR393229:RXR393234 SHN393229:SHN393234 SRJ393229:SRJ393234 TBF393229:TBF393234 TLB393229:TLB393234 TUX393229:TUX393234 UET393229:UET393234 UOP393229:UOP393234 UYL393229:UYL393234 VIH393229:VIH393234 VSD393229:VSD393234 WBZ393229:WBZ393234 WLV393229:WLV393234 WVR393229:WVR393234 J458765:J458770 JF458765:JF458770 TB458765:TB458770 ACX458765:ACX458770 AMT458765:AMT458770 AWP458765:AWP458770 BGL458765:BGL458770 BQH458765:BQH458770 CAD458765:CAD458770 CJZ458765:CJZ458770 CTV458765:CTV458770 DDR458765:DDR458770 DNN458765:DNN458770 DXJ458765:DXJ458770 EHF458765:EHF458770 ERB458765:ERB458770 FAX458765:FAX458770 FKT458765:FKT458770 FUP458765:FUP458770 GEL458765:GEL458770 GOH458765:GOH458770 GYD458765:GYD458770 HHZ458765:HHZ458770 HRV458765:HRV458770 IBR458765:IBR458770 ILN458765:ILN458770 IVJ458765:IVJ458770 JFF458765:JFF458770 JPB458765:JPB458770 JYX458765:JYX458770 KIT458765:KIT458770 KSP458765:KSP458770 LCL458765:LCL458770 LMH458765:LMH458770 LWD458765:LWD458770 MFZ458765:MFZ458770 MPV458765:MPV458770 MZR458765:MZR458770 NJN458765:NJN458770 NTJ458765:NTJ458770 ODF458765:ODF458770 ONB458765:ONB458770 OWX458765:OWX458770 PGT458765:PGT458770 PQP458765:PQP458770 QAL458765:QAL458770 QKH458765:QKH458770 QUD458765:QUD458770 RDZ458765:RDZ458770 RNV458765:RNV458770 RXR458765:RXR458770 SHN458765:SHN458770 SRJ458765:SRJ458770 TBF458765:TBF458770 TLB458765:TLB458770 TUX458765:TUX458770 UET458765:UET458770 UOP458765:UOP458770 UYL458765:UYL458770 VIH458765:VIH458770 VSD458765:VSD458770 WBZ458765:WBZ458770 WLV458765:WLV458770 WVR458765:WVR458770 J524301:J524306 JF524301:JF524306 TB524301:TB524306 ACX524301:ACX524306 AMT524301:AMT524306 AWP524301:AWP524306 BGL524301:BGL524306 BQH524301:BQH524306 CAD524301:CAD524306 CJZ524301:CJZ524306 CTV524301:CTV524306 DDR524301:DDR524306 DNN524301:DNN524306 DXJ524301:DXJ524306 EHF524301:EHF524306 ERB524301:ERB524306 FAX524301:FAX524306 FKT524301:FKT524306 FUP524301:FUP524306 GEL524301:GEL524306 GOH524301:GOH524306 GYD524301:GYD524306 HHZ524301:HHZ524306 HRV524301:HRV524306 IBR524301:IBR524306 ILN524301:ILN524306 IVJ524301:IVJ524306 JFF524301:JFF524306 JPB524301:JPB524306 JYX524301:JYX524306 KIT524301:KIT524306 KSP524301:KSP524306 LCL524301:LCL524306 LMH524301:LMH524306 LWD524301:LWD524306 MFZ524301:MFZ524306 MPV524301:MPV524306 MZR524301:MZR524306 NJN524301:NJN524306 NTJ524301:NTJ524306 ODF524301:ODF524306 ONB524301:ONB524306 OWX524301:OWX524306 PGT524301:PGT524306 PQP524301:PQP524306 QAL524301:QAL524306 QKH524301:QKH524306 QUD524301:QUD524306 RDZ524301:RDZ524306 RNV524301:RNV524306 RXR524301:RXR524306 SHN524301:SHN524306 SRJ524301:SRJ524306 TBF524301:TBF524306 TLB524301:TLB524306 TUX524301:TUX524306 UET524301:UET524306 UOP524301:UOP524306 UYL524301:UYL524306 VIH524301:VIH524306 VSD524301:VSD524306 WBZ524301:WBZ524306 WLV524301:WLV524306 WVR524301:WVR524306 J589837:J589842 JF589837:JF589842 TB589837:TB589842 ACX589837:ACX589842 AMT589837:AMT589842 AWP589837:AWP589842 BGL589837:BGL589842 BQH589837:BQH589842 CAD589837:CAD589842 CJZ589837:CJZ589842 CTV589837:CTV589842 DDR589837:DDR589842 DNN589837:DNN589842 DXJ589837:DXJ589842 EHF589837:EHF589842 ERB589837:ERB589842 FAX589837:FAX589842 FKT589837:FKT589842 FUP589837:FUP589842 GEL589837:GEL589842 GOH589837:GOH589842 GYD589837:GYD589842 HHZ589837:HHZ589842 HRV589837:HRV589842 IBR589837:IBR589842 ILN589837:ILN589842 IVJ589837:IVJ589842 JFF589837:JFF589842 JPB589837:JPB589842 JYX589837:JYX589842 KIT589837:KIT589842 KSP589837:KSP589842 LCL589837:LCL589842 LMH589837:LMH589842 LWD589837:LWD589842 MFZ589837:MFZ589842 MPV589837:MPV589842 MZR589837:MZR589842 NJN589837:NJN589842 NTJ589837:NTJ589842 ODF589837:ODF589842 ONB589837:ONB589842 OWX589837:OWX589842 PGT589837:PGT589842 PQP589837:PQP589842 QAL589837:QAL589842 QKH589837:QKH589842 QUD589837:QUD589842 RDZ589837:RDZ589842 RNV589837:RNV589842 RXR589837:RXR589842 SHN589837:SHN589842 SRJ589837:SRJ589842 TBF589837:TBF589842 TLB589837:TLB589842 TUX589837:TUX589842 UET589837:UET589842 UOP589837:UOP589842 UYL589837:UYL589842 VIH589837:VIH589842 VSD589837:VSD589842 WBZ589837:WBZ589842 WLV589837:WLV589842 WVR589837:WVR589842 J655373:J655378 JF655373:JF655378 TB655373:TB655378 ACX655373:ACX655378 AMT655373:AMT655378 AWP655373:AWP655378 BGL655373:BGL655378 BQH655373:BQH655378 CAD655373:CAD655378 CJZ655373:CJZ655378 CTV655373:CTV655378 DDR655373:DDR655378 DNN655373:DNN655378 DXJ655373:DXJ655378 EHF655373:EHF655378 ERB655373:ERB655378 FAX655373:FAX655378 FKT655373:FKT655378 FUP655373:FUP655378 GEL655373:GEL655378 GOH655373:GOH655378 GYD655373:GYD655378 HHZ655373:HHZ655378 HRV655373:HRV655378 IBR655373:IBR655378 ILN655373:ILN655378 IVJ655373:IVJ655378 JFF655373:JFF655378 JPB655373:JPB655378 JYX655373:JYX655378 KIT655373:KIT655378 KSP655373:KSP655378 LCL655373:LCL655378 LMH655373:LMH655378 LWD655373:LWD655378 MFZ655373:MFZ655378 MPV655373:MPV655378 MZR655373:MZR655378 NJN655373:NJN655378 NTJ655373:NTJ655378 ODF655373:ODF655378 ONB655373:ONB655378 OWX655373:OWX655378 PGT655373:PGT655378 PQP655373:PQP655378 QAL655373:QAL655378 QKH655373:QKH655378 QUD655373:QUD655378 RDZ655373:RDZ655378 RNV655373:RNV655378 RXR655373:RXR655378 SHN655373:SHN655378 SRJ655373:SRJ655378 TBF655373:TBF655378 TLB655373:TLB655378 TUX655373:TUX655378 UET655373:UET655378 UOP655373:UOP655378 UYL655373:UYL655378 VIH655373:VIH655378 VSD655373:VSD655378 WBZ655373:WBZ655378 WLV655373:WLV655378 WVR655373:WVR655378 J720909:J720914 JF720909:JF720914 TB720909:TB720914 ACX720909:ACX720914 AMT720909:AMT720914 AWP720909:AWP720914 BGL720909:BGL720914 BQH720909:BQH720914 CAD720909:CAD720914 CJZ720909:CJZ720914 CTV720909:CTV720914 DDR720909:DDR720914 DNN720909:DNN720914 DXJ720909:DXJ720914 EHF720909:EHF720914 ERB720909:ERB720914 FAX720909:FAX720914 FKT720909:FKT720914 FUP720909:FUP720914 GEL720909:GEL720914 GOH720909:GOH720914 GYD720909:GYD720914 HHZ720909:HHZ720914 HRV720909:HRV720914 IBR720909:IBR720914 ILN720909:ILN720914 IVJ720909:IVJ720914 JFF720909:JFF720914 JPB720909:JPB720914 JYX720909:JYX720914 KIT720909:KIT720914 KSP720909:KSP720914 LCL720909:LCL720914 LMH720909:LMH720914 LWD720909:LWD720914 MFZ720909:MFZ720914 MPV720909:MPV720914 MZR720909:MZR720914 NJN720909:NJN720914 NTJ720909:NTJ720914 ODF720909:ODF720914 ONB720909:ONB720914 OWX720909:OWX720914 PGT720909:PGT720914 PQP720909:PQP720914 QAL720909:QAL720914 QKH720909:QKH720914 QUD720909:QUD720914 RDZ720909:RDZ720914 RNV720909:RNV720914 RXR720909:RXR720914 SHN720909:SHN720914 SRJ720909:SRJ720914 TBF720909:TBF720914 TLB720909:TLB720914 TUX720909:TUX720914 UET720909:UET720914 UOP720909:UOP720914 UYL720909:UYL720914 VIH720909:VIH720914 VSD720909:VSD720914 WBZ720909:WBZ720914 WLV720909:WLV720914 WVR720909:WVR720914 J786445:J786450 JF786445:JF786450 TB786445:TB786450 ACX786445:ACX786450 AMT786445:AMT786450 AWP786445:AWP786450 BGL786445:BGL786450 BQH786445:BQH786450 CAD786445:CAD786450 CJZ786445:CJZ786450 CTV786445:CTV786450 DDR786445:DDR786450 DNN786445:DNN786450 DXJ786445:DXJ786450 EHF786445:EHF786450 ERB786445:ERB786450 FAX786445:FAX786450 FKT786445:FKT786450 FUP786445:FUP786450 GEL786445:GEL786450 GOH786445:GOH786450 GYD786445:GYD786450 HHZ786445:HHZ786450 HRV786445:HRV786450 IBR786445:IBR786450 ILN786445:ILN786450 IVJ786445:IVJ786450 JFF786445:JFF786450 JPB786445:JPB786450 JYX786445:JYX786450 KIT786445:KIT786450 KSP786445:KSP786450 LCL786445:LCL786450 LMH786445:LMH786450 LWD786445:LWD786450 MFZ786445:MFZ786450 MPV786445:MPV786450 MZR786445:MZR786450 NJN786445:NJN786450 NTJ786445:NTJ786450 ODF786445:ODF786450 ONB786445:ONB786450 OWX786445:OWX786450 PGT786445:PGT786450 PQP786445:PQP786450 QAL786445:QAL786450 QKH786445:QKH786450 QUD786445:QUD786450 RDZ786445:RDZ786450 RNV786445:RNV786450 RXR786445:RXR786450 SHN786445:SHN786450 SRJ786445:SRJ786450 TBF786445:TBF786450 TLB786445:TLB786450 TUX786445:TUX786450 UET786445:UET786450 UOP786445:UOP786450 UYL786445:UYL786450 VIH786445:VIH786450 VSD786445:VSD786450 WBZ786445:WBZ786450 WLV786445:WLV786450 WVR786445:WVR786450 J851981:J851986 JF851981:JF851986 TB851981:TB851986 ACX851981:ACX851986 AMT851981:AMT851986 AWP851981:AWP851986 BGL851981:BGL851986 BQH851981:BQH851986 CAD851981:CAD851986 CJZ851981:CJZ851986 CTV851981:CTV851986 DDR851981:DDR851986 DNN851981:DNN851986 DXJ851981:DXJ851986 EHF851981:EHF851986 ERB851981:ERB851986 FAX851981:FAX851986 FKT851981:FKT851986 FUP851981:FUP851986 GEL851981:GEL851986 GOH851981:GOH851986 GYD851981:GYD851986 HHZ851981:HHZ851986 HRV851981:HRV851986 IBR851981:IBR851986 ILN851981:ILN851986 IVJ851981:IVJ851986 JFF851981:JFF851986 JPB851981:JPB851986 JYX851981:JYX851986 KIT851981:KIT851986 KSP851981:KSP851986 LCL851981:LCL851986 LMH851981:LMH851986 LWD851981:LWD851986 MFZ851981:MFZ851986 MPV851981:MPV851986 MZR851981:MZR851986 NJN851981:NJN851986 NTJ851981:NTJ851986 ODF851981:ODF851986 ONB851981:ONB851986 OWX851981:OWX851986 PGT851981:PGT851986 PQP851981:PQP851986 QAL851981:QAL851986 QKH851981:QKH851986 QUD851981:QUD851986 RDZ851981:RDZ851986 RNV851981:RNV851986 RXR851981:RXR851986 SHN851981:SHN851986 SRJ851981:SRJ851986 TBF851981:TBF851986 TLB851981:TLB851986 TUX851981:TUX851986 UET851981:UET851986 UOP851981:UOP851986 UYL851981:UYL851986 VIH851981:VIH851986 VSD851981:VSD851986 WBZ851981:WBZ851986 WLV851981:WLV851986 WVR851981:WVR851986 J917517:J917522 JF917517:JF917522 TB917517:TB917522 ACX917517:ACX917522 AMT917517:AMT917522 AWP917517:AWP917522 BGL917517:BGL917522 BQH917517:BQH917522 CAD917517:CAD917522 CJZ917517:CJZ917522 CTV917517:CTV917522 DDR917517:DDR917522 DNN917517:DNN917522 DXJ917517:DXJ917522 EHF917517:EHF917522 ERB917517:ERB917522 FAX917517:FAX917522 FKT917517:FKT917522 FUP917517:FUP917522 GEL917517:GEL917522 GOH917517:GOH917522 GYD917517:GYD917522 HHZ917517:HHZ917522 HRV917517:HRV917522 IBR917517:IBR917522 ILN917517:ILN917522 IVJ917517:IVJ917522 JFF917517:JFF917522 JPB917517:JPB917522 JYX917517:JYX917522 KIT917517:KIT917522 KSP917517:KSP917522 LCL917517:LCL917522 LMH917517:LMH917522 LWD917517:LWD917522 MFZ917517:MFZ917522 MPV917517:MPV917522 MZR917517:MZR917522 NJN917517:NJN917522 NTJ917517:NTJ917522 ODF917517:ODF917522 ONB917517:ONB917522 OWX917517:OWX917522 PGT917517:PGT917522 PQP917517:PQP917522 QAL917517:QAL917522 QKH917517:QKH917522 QUD917517:QUD917522 RDZ917517:RDZ917522 RNV917517:RNV917522 RXR917517:RXR917522 SHN917517:SHN917522 SRJ917517:SRJ917522 TBF917517:TBF917522 TLB917517:TLB917522 TUX917517:TUX917522 UET917517:UET917522 UOP917517:UOP917522 UYL917517:UYL917522 VIH917517:VIH917522 VSD917517:VSD917522 WBZ917517:WBZ917522 WLV917517:WLV917522 WVR917517:WVR917522 J983053:J983058 JF983053:JF983058 TB983053:TB983058 ACX983053:ACX983058 AMT983053:AMT983058 AWP983053:AWP983058 BGL983053:BGL983058 BQH983053:BQH983058 CAD983053:CAD983058 CJZ983053:CJZ983058 CTV983053:CTV983058 DDR983053:DDR983058 DNN983053:DNN983058 DXJ983053:DXJ983058 EHF983053:EHF983058 ERB983053:ERB983058 FAX983053:FAX983058 FKT983053:FKT983058 FUP983053:FUP983058 GEL983053:GEL983058 GOH983053:GOH983058 GYD983053:GYD983058 HHZ983053:HHZ983058 HRV983053:HRV983058 IBR983053:IBR983058 ILN983053:ILN983058 IVJ983053:IVJ983058 JFF983053:JFF983058 JPB983053:JPB983058 JYX983053:JYX983058 KIT983053:KIT983058 KSP983053:KSP983058 LCL983053:LCL983058 LMH983053:LMH983058 LWD983053:LWD983058 MFZ983053:MFZ983058 MPV983053:MPV983058 MZR983053:MZR983058 NJN983053:NJN983058 NTJ983053:NTJ983058 ODF983053:ODF983058 ONB983053:ONB983058 OWX983053:OWX983058 PGT983053:PGT983058 PQP983053:PQP983058 QAL983053:QAL983058 QKH983053:QKH983058 QUD983053:QUD983058 RDZ983053:RDZ983058 RNV983053:RNV983058 RXR983053:RXR983058 SHN983053:SHN983058 SRJ983053:SRJ983058 TBF983053:TBF983058 TLB983053:TLB983058 TUX983053:TUX983058 UET983053:UET983058 UOP983053:UOP983058 UYL983053:UYL983058 VIH983053:VIH983058 VSD983053:VSD983058 WBZ983053:WBZ983058 WLV983053:WLV983058 WVR983053:WVR983058" xr:uid="{00000000-0002-0000-0700-000000000000}">
      <formula1>$B$49:$B$51</formula1>
    </dataValidation>
  </dataValidations>
  <hyperlinks>
    <hyperlink ref="I3" r:id="rId1" xr:uid="{00000000-0004-0000-0700-000000000000}"/>
  </hyperlinks>
  <printOptions horizontalCentered="1"/>
  <pageMargins left="0.25" right="0.25" top="0.75" bottom="0.75" header="0.3" footer="0.3"/>
  <pageSetup scale="92" orientation="portrait" r:id="rId2"/>
  <headerFooter>
    <oddFooter>&amp;L&amp;"-,Regular"&amp;9&amp;F
&amp;A&amp;R&amp;"Calibri,Regular"&amp;9Page &amp;P of &amp;N
&amp;D</oddFooter>
  </headerFooter>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79998168889431442"/>
    <pageSetUpPr fitToPage="1"/>
  </sheetPr>
  <dimension ref="A1:V174"/>
  <sheetViews>
    <sheetView zoomScale="120" zoomScaleNormal="120" workbookViewId="0">
      <selection activeCell="D9" sqref="D9:E9"/>
    </sheetView>
  </sheetViews>
  <sheetFormatPr defaultColWidth="8.7109375" defaultRowHeight="15" x14ac:dyDescent="0.25"/>
  <cols>
    <col min="1" max="1" width="1.28515625" style="302" customWidth="1"/>
    <col min="2" max="2" width="31.7109375" style="302" customWidth="1"/>
    <col min="3" max="3" width="18.42578125" style="303" customWidth="1"/>
    <col min="4" max="4" width="2.5703125" style="302" bestFit="1" customWidth="1"/>
    <col min="5" max="5" width="10.42578125" style="302" customWidth="1"/>
    <col min="6" max="6" width="10" style="302" bestFit="1" customWidth="1"/>
    <col min="7" max="7" width="9.42578125" style="302" customWidth="1"/>
    <col min="8" max="8" width="8.7109375" style="302"/>
    <col min="9" max="9" width="10.28515625" style="302" bestFit="1" customWidth="1"/>
    <col min="10" max="10" width="0.7109375" style="302" customWidth="1"/>
    <col min="11" max="11" width="8.7109375" style="302"/>
    <col min="12" max="12" width="9.7109375" style="302" bestFit="1" customWidth="1"/>
    <col min="13" max="256" width="8.7109375" style="302"/>
    <col min="257" max="257" width="1.28515625" style="302" customWidth="1"/>
    <col min="258" max="258" width="31.7109375" style="302" customWidth="1"/>
    <col min="259" max="259" width="18.42578125" style="302" customWidth="1"/>
    <col min="260" max="260" width="2.5703125" style="302" bestFit="1" customWidth="1"/>
    <col min="261" max="261" width="9.5703125" style="302" customWidth="1"/>
    <col min="262" max="262" width="8.7109375" style="302"/>
    <col min="263" max="263" width="9.42578125" style="302" customWidth="1"/>
    <col min="264" max="264" width="8.7109375" style="302"/>
    <col min="265" max="265" width="10.28515625" style="302" bestFit="1" customWidth="1"/>
    <col min="266" max="266" width="0.7109375" style="302" customWidth="1"/>
    <col min="267" max="512" width="8.7109375" style="302"/>
    <col min="513" max="513" width="1.28515625" style="302" customWidth="1"/>
    <col min="514" max="514" width="31.7109375" style="302" customWidth="1"/>
    <col min="515" max="515" width="18.42578125" style="302" customWidth="1"/>
    <col min="516" max="516" width="2.5703125" style="302" bestFit="1" customWidth="1"/>
    <col min="517" max="517" width="9.5703125" style="302" customWidth="1"/>
    <col min="518" max="518" width="8.7109375" style="302"/>
    <col min="519" max="519" width="9.42578125" style="302" customWidth="1"/>
    <col min="520" max="520" width="8.7109375" style="302"/>
    <col min="521" max="521" width="10.28515625" style="302" bestFit="1" customWidth="1"/>
    <col min="522" max="522" width="0.7109375" style="302" customWidth="1"/>
    <col min="523" max="768" width="8.7109375" style="302"/>
    <col min="769" max="769" width="1.28515625" style="302" customWidth="1"/>
    <col min="770" max="770" width="31.7109375" style="302" customWidth="1"/>
    <col min="771" max="771" width="18.42578125" style="302" customWidth="1"/>
    <col min="772" max="772" width="2.5703125" style="302" bestFit="1" customWidth="1"/>
    <col min="773" max="773" width="9.5703125" style="302" customWidth="1"/>
    <col min="774" max="774" width="8.7109375" style="302"/>
    <col min="775" max="775" width="9.42578125" style="302" customWidth="1"/>
    <col min="776" max="776" width="8.7109375" style="302"/>
    <col min="777" max="777" width="10.28515625" style="302" bestFit="1" customWidth="1"/>
    <col min="778" max="778" width="0.7109375" style="302" customWidth="1"/>
    <col min="779" max="1024" width="8.7109375" style="302"/>
    <col min="1025" max="1025" width="1.28515625" style="302" customWidth="1"/>
    <col min="1026" max="1026" width="31.7109375" style="302" customWidth="1"/>
    <col min="1027" max="1027" width="18.42578125" style="302" customWidth="1"/>
    <col min="1028" max="1028" width="2.5703125" style="302" bestFit="1" customWidth="1"/>
    <col min="1029" max="1029" width="9.5703125" style="302" customWidth="1"/>
    <col min="1030" max="1030" width="8.7109375" style="302"/>
    <col min="1031" max="1031" width="9.42578125" style="302" customWidth="1"/>
    <col min="1032" max="1032" width="8.7109375" style="302"/>
    <col min="1033" max="1033" width="10.28515625" style="302" bestFit="1" customWidth="1"/>
    <col min="1034" max="1034" width="0.7109375" style="302" customWidth="1"/>
    <col min="1035" max="1280" width="8.7109375" style="302"/>
    <col min="1281" max="1281" width="1.28515625" style="302" customWidth="1"/>
    <col min="1282" max="1282" width="31.7109375" style="302" customWidth="1"/>
    <col min="1283" max="1283" width="18.42578125" style="302" customWidth="1"/>
    <col min="1284" max="1284" width="2.5703125" style="302" bestFit="1" customWidth="1"/>
    <col min="1285" max="1285" width="9.5703125" style="302" customWidth="1"/>
    <col min="1286" max="1286" width="8.7109375" style="302"/>
    <col min="1287" max="1287" width="9.42578125" style="302" customWidth="1"/>
    <col min="1288" max="1288" width="8.7109375" style="302"/>
    <col min="1289" max="1289" width="10.28515625" style="302" bestFit="1" customWidth="1"/>
    <col min="1290" max="1290" width="0.7109375" style="302" customWidth="1"/>
    <col min="1291" max="1536" width="8.7109375" style="302"/>
    <col min="1537" max="1537" width="1.28515625" style="302" customWidth="1"/>
    <col min="1538" max="1538" width="31.7109375" style="302" customWidth="1"/>
    <col min="1539" max="1539" width="18.42578125" style="302" customWidth="1"/>
    <col min="1540" max="1540" width="2.5703125" style="302" bestFit="1" customWidth="1"/>
    <col min="1541" max="1541" width="9.5703125" style="302" customWidth="1"/>
    <col min="1542" max="1542" width="8.7109375" style="302"/>
    <col min="1543" max="1543" width="9.42578125" style="302" customWidth="1"/>
    <col min="1544" max="1544" width="8.7109375" style="302"/>
    <col min="1545" max="1545" width="10.28515625" style="302" bestFit="1" customWidth="1"/>
    <col min="1546" max="1546" width="0.7109375" style="302" customWidth="1"/>
    <col min="1547" max="1792" width="8.7109375" style="302"/>
    <col min="1793" max="1793" width="1.28515625" style="302" customWidth="1"/>
    <col min="1794" max="1794" width="31.7109375" style="302" customWidth="1"/>
    <col min="1795" max="1795" width="18.42578125" style="302" customWidth="1"/>
    <col min="1796" max="1796" width="2.5703125" style="302" bestFit="1" customWidth="1"/>
    <col min="1797" max="1797" width="9.5703125" style="302" customWidth="1"/>
    <col min="1798" max="1798" width="8.7109375" style="302"/>
    <col min="1799" max="1799" width="9.42578125" style="302" customWidth="1"/>
    <col min="1800" max="1800" width="8.7109375" style="302"/>
    <col min="1801" max="1801" width="10.28515625" style="302" bestFit="1" customWidth="1"/>
    <col min="1802" max="1802" width="0.7109375" style="302" customWidth="1"/>
    <col min="1803" max="2048" width="8.7109375" style="302"/>
    <col min="2049" max="2049" width="1.28515625" style="302" customWidth="1"/>
    <col min="2050" max="2050" width="31.7109375" style="302" customWidth="1"/>
    <col min="2051" max="2051" width="18.42578125" style="302" customWidth="1"/>
    <col min="2052" max="2052" width="2.5703125" style="302" bestFit="1" customWidth="1"/>
    <col min="2053" max="2053" width="9.5703125" style="302" customWidth="1"/>
    <col min="2054" max="2054" width="8.7109375" style="302"/>
    <col min="2055" max="2055" width="9.42578125" style="302" customWidth="1"/>
    <col min="2056" max="2056" width="8.7109375" style="302"/>
    <col min="2057" max="2057" width="10.28515625" style="302" bestFit="1" customWidth="1"/>
    <col min="2058" max="2058" width="0.7109375" style="302" customWidth="1"/>
    <col min="2059" max="2304" width="8.7109375" style="302"/>
    <col min="2305" max="2305" width="1.28515625" style="302" customWidth="1"/>
    <col min="2306" max="2306" width="31.7109375" style="302" customWidth="1"/>
    <col min="2307" max="2307" width="18.42578125" style="302" customWidth="1"/>
    <col min="2308" max="2308" width="2.5703125" style="302" bestFit="1" customWidth="1"/>
    <col min="2309" max="2309" width="9.5703125" style="302" customWidth="1"/>
    <col min="2310" max="2310" width="8.7109375" style="302"/>
    <col min="2311" max="2311" width="9.42578125" style="302" customWidth="1"/>
    <col min="2312" max="2312" width="8.7109375" style="302"/>
    <col min="2313" max="2313" width="10.28515625" style="302" bestFit="1" customWidth="1"/>
    <col min="2314" max="2314" width="0.7109375" style="302" customWidth="1"/>
    <col min="2315" max="2560" width="8.7109375" style="302"/>
    <col min="2561" max="2561" width="1.28515625" style="302" customWidth="1"/>
    <col min="2562" max="2562" width="31.7109375" style="302" customWidth="1"/>
    <col min="2563" max="2563" width="18.42578125" style="302" customWidth="1"/>
    <col min="2564" max="2564" width="2.5703125" style="302" bestFit="1" customWidth="1"/>
    <col min="2565" max="2565" width="9.5703125" style="302" customWidth="1"/>
    <col min="2566" max="2566" width="8.7109375" style="302"/>
    <col min="2567" max="2567" width="9.42578125" style="302" customWidth="1"/>
    <col min="2568" max="2568" width="8.7109375" style="302"/>
    <col min="2569" max="2569" width="10.28515625" style="302" bestFit="1" customWidth="1"/>
    <col min="2570" max="2570" width="0.7109375" style="302" customWidth="1"/>
    <col min="2571" max="2816" width="8.7109375" style="302"/>
    <col min="2817" max="2817" width="1.28515625" style="302" customWidth="1"/>
    <col min="2818" max="2818" width="31.7109375" style="302" customWidth="1"/>
    <col min="2819" max="2819" width="18.42578125" style="302" customWidth="1"/>
    <col min="2820" max="2820" width="2.5703125" style="302" bestFit="1" customWidth="1"/>
    <col min="2821" max="2821" width="9.5703125" style="302" customWidth="1"/>
    <col min="2822" max="2822" width="8.7109375" style="302"/>
    <col min="2823" max="2823" width="9.42578125" style="302" customWidth="1"/>
    <col min="2824" max="2824" width="8.7109375" style="302"/>
    <col min="2825" max="2825" width="10.28515625" style="302" bestFit="1" customWidth="1"/>
    <col min="2826" max="2826" width="0.7109375" style="302" customWidth="1"/>
    <col min="2827" max="3072" width="8.7109375" style="302"/>
    <col min="3073" max="3073" width="1.28515625" style="302" customWidth="1"/>
    <col min="3074" max="3074" width="31.7109375" style="302" customWidth="1"/>
    <col min="3075" max="3075" width="18.42578125" style="302" customWidth="1"/>
    <col min="3076" max="3076" width="2.5703125" style="302" bestFit="1" customWidth="1"/>
    <col min="3077" max="3077" width="9.5703125" style="302" customWidth="1"/>
    <col min="3078" max="3078" width="8.7109375" style="302"/>
    <col min="3079" max="3079" width="9.42578125" style="302" customWidth="1"/>
    <col min="3080" max="3080" width="8.7109375" style="302"/>
    <col min="3081" max="3081" width="10.28515625" style="302" bestFit="1" customWidth="1"/>
    <col min="3082" max="3082" width="0.7109375" style="302" customWidth="1"/>
    <col min="3083" max="3328" width="8.7109375" style="302"/>
    <col min="3329" max="3329" width="1.28515625" style="302" customWidth="1"/>
    <col min="3330" max="3330" width="31.7109375" style="302" customWidth="1"/>
    <col min="3331" max="3331" width="18.42578125" style="302" customWidth="1"/>
    <col min="3332" max="3332" width="2.5703125" style="302" bestFit="1" customWidth="1"/>
    <col min="3333" max="3333" width="9.5703125" style="302" customWidth="1"/>
    <col min="3334" max="3334" width="8.7109375" style="302"/>
    <col min="3335" max="3335" width="9.42578125" style="302" customWidth="1"/>
    <col min="3336" max="3336" width="8.7109375" style="302"/>
    <col min="3337" max="3337" width="10.28515625" style="302" bestFit="1" customWidth="1"/>
    <col min="3338" max="3338" width="0.7109375" style="302" customWidth="1"/>
    <col min="3339" max="3584" width="8.7109375" style="302"/>
    <col min="3585" max="3585" width="1.28515625" style="302" customWidth="1"/>
    <col min="3586" max="3586" width="31.7109375" style="302" customWidth="1"/>
    <col min="3587" max="3587" width="18.42578125" style="302" customWidth="1"/>
    <col min="3588" max="3588" width="2.5703125" style="302" bestFit="1" customWidth="1"/>
    <col min="3589" max="3589" width="9.5703125" style="302" customWidth="1"/>
    <col min="3590" max="3590" width="8.7109375" style="302"/>
    <col min="3591" max="3591" width="9.42578125" style="302" customWidth="1"/>
    <col min="3592" max="3592" width="8.7109375" style="302"/>
    <col min="3593" max="3593" width="10.28515625" style="302" bestFit="1" customWidth="1"/>
    <col min="3594" max="3594" width="0.7109375" style="302" customWidth="1"/>
    <col min="3595" max="3840" width="8.7109375" style="302"/>
    <col min="3841" max="3841" width="1.28515625" style="302" customWidth="1"/>
    <col min="3842" max="3842" width="31.7109375" style="302" customWidth="1"/>
    <col min="3843" max="3843" width="18.42578125" style="302" customWidth="1"/>
    <col min="3844" max="3844" width="2.5703125" style="302" bestFit="1" customWidth="1"/>
    <col min="3845" max="3845" width="9.5703125" style="302" customWidth="1"/>
    <col min="3846" max="3846" width="8.7109375" style="302"/>
    <col min="3847" max="3847" width="9.42578125" style="302" customWidth="1"/>
    <col min="3848" max="3848" width="8.7109375" style="302"/>
    <col min="3849" max="3849" width="10.28515625" style="302" bestFit="1" customWidth="1"/>
    <col min="3850" max="3850" width="0.7109375" style="302" customWidth="1"/>
    <col min="3851" max="4096" width="8.7109375" style="302"/>
    <col min="4097" max="4097" width="1.28515625" style="302" customWidth="1"/>
    <col min="4098" max="4098" width="31.7109375" style="302" customWidth="1"/>
    <col min="4099" max="4099" width="18.42578125" style="302" customWidth="1"/>
    <col min="4100" max="4100" width="2.5703125" style="302" bestFit="1" customWidth="1"/>
    <col min="4101" max="4101" width="9.5703125" style="302" customWidth="1"/>
    <col min="4102" max="4102" width="8.7109375" style="302"/>
    <col min="4103" max="4103" width="9.42578125" style="302" customWidth="1"/>
    <col min="4104" max="4104" width="8.7109375" style="302"/>
    <col min="4105" max="4105" width="10.28515625" style="302" bestFit="1" customWidth="1"/>
    <col min="4106" max="4106" width="0.7109375" style="302" customWidth="1"/>
    <col min="4107" max="4352" width="8.7109375" style="302"/>
    <col min="4353" max="4353" width="1.28515625" style="302" customWidth="1"/>
    <col min="4354" max="4354" width="31.7109375" style="302" customWidth="1"/>
    <col min="4355" max="4355" width="18.42578125" style="302" customWidth="1"/>
    <col min="4356" max="4356" width="2.5703125" style="302" bestFit="1" customWidth="1"/>
    <col min="4357" max="4357" width="9.5703125" style="302" customWidth="1"/>
    <col min="4358" max="4358" width="8.7109375" style="302"/>
    <col min="4359" max="4359" width="9.42578125" style="302" customWidth="1"/>
    <col min="4360" max="4360" width="8.7109375" style="302"/>
    <col min="4361" max="4361" width="10.28515625" style="302" bestFit="1" customWidth="1"/>
    <col min="4362" max="4362" width="0.7109375" style="302" customWidth="1"/>
    <col min="4363" max="4608" width="8.7109375" style="302"/>
    <col min="4609" max="4609" width="1.28515625" style="302" customWidth="1"/>
    <col min="4610" max="4610" width="31.7109375" style="302" customWidth="1"/>
    <col min="4611" max="4611" width="18.42578125" style="302" customWidth="1"/>
    <col min="4612" max="4612" width="2.5703125" style="302" bestFit="1" customWidth="1"/>
    <col min="4613" max="4613" width="9.5703125" style="302" customWidth="1"/>
    <col min="4614" max="4614" width="8.7109375" style="302"/>
    <col min="4615" max="4615" width="9.42578125" style="302" customWidth="1"/>
    <col min="4616" max="4616" width="8.7109375" style="302"/>
    <col min="4617" max="4617" width="10.28515625" style="302" bestFit="1" customWidth="1"/>
    <col min="4618" max="4618" width="0.7109375" style="302" customWidth="1"/>
    <col min="4619" max="4864" width="8.7109375" style="302"/>
    <col min="4865" max="4865" width="1.28515625" style="302" customWidth="1"/>
    <col min="4866" max="4866" width="31.7109375" style="302" customWidth="1"/>
    <col min="4867" max="4867" width="18.42578125" style="302" customWidth="1"/>
    <col min="4868" max="4868" width="2.5703125" style="302" bestFit="1" customWidth="1"/>
    <col min="4869" max="4869" width="9.5703125" style="302" customWidth="1"/>
    <col min="4870" max="4870" width="8.7109375" style="302"/>
    <col min="4871" max="4871" width="9.42578125" style="302" customWidth="1"/>
    <col min="4872" max="4872" width="8.7109375" style="302"/>
    <col min="4873" max="4873" width="10.28515625" style="302" bestFit="1" customWidth="1"/>
    <col min="4874" max="4874" width="0.7109375" style="302" customWidth="1"/>
    <col min="4875" max="5120" width="8.7109375" style="302"/>
    <col min="5121" max="5121" width="1.28515625" style="302" customWidth="1"/>
    <col min="5122" max="5122" width="31.7109375" style="302" customWidth="1"/>
    <col min="5123" max="5123" width="18.42578125" style="302" customWidth="1"/>
    <col min="5124" max="5124" width="2.5703125" style="302" bestFit="1" customWidth="1"/>
    <col min="5125" max="5125" width="9.5703125" style="302" customWidth="1"/>
    <col min="5126" max="5126" width="8.7109375" style="302"/>
    <col min="5127" max="5127" width="9.42578125" style="302" customWidth="1"/>
    <col min="5128" max="5128" width="8.7109375" style="302"/>
    <col min="5129" max="5129" width="10.28515625" style="302" bestFit="1" customWidth="1"/>
    <col min="5130" max="5130" width="0.7109375" style="302" customWidth="1"/>
    <col min="5131" max="5376" width="8.7109375" style="302"/>
    <col min="5377" max="5377" width="1.28515625" style="302" customWidth="1"/>
    <col min="5378" max="5378" width="31.7109375" style="302" customWidth="1"/>
    <col min="5379" max="5379" width="18.42578125" style="302" customWidth="1"/>
    <col min="5380" max="5380" width="2.5703125" style="302" bestFit="1" customWidth="1"/>
    <col min="5381" max="5381" width="9.5703125" style="302" customWidth="1"/>
    <col min="5382" max="5382" width="8.7109375" style="302"/>
    <col min="5383" max="5383" width="9.42578125" style="302" customWidth="1"/>
    <col min="5384" max="5384" width="8.7109375" style="302"/>
    <col min="5385" max="5385" width="10.28515625" style="302" bestFit="1" customWidth="1"/>
    <col min="5386" max="5386" width="0.7109375" style="302" customWidth="1"/>
    <col min="5387" max="5632" width="8.7109375" style="302"/>
    <col min="5633" max="5633" width="1.28515625" style="302" customWidth="1"/>
    <col min="5634" max="5634" width="31.7109375" style="302" customWidth="1"/>
    <col min="5635" max="5635" width="18.42578125" style="302" customWidth="1"/>
    <col min="5636" max="5636" width="2.5703125" style="302" bestFit="1" customWidth="1"/>
    <col min="5637" max="5637" width="9.5703125" style="302" customWidth="1"/>
    <col min="5638" max="5638" width="8.7109375" style="302"/>
    <col min="5639" max="5639" width="9.42578125" style="302" customWidth="1"/>
    <col min="5640" max="5640" width="8.7109375" style="302"/>
    <col min="5641" max="5641" width="10.28515625" style="302" bestFit="1" customWidth="1"/>
    <col min="5642" max="5642" width="0.7109375" style="302" customWidth="1"/>
    <col min="5643" max="5888" width="8.7109375" style="302"/>
    <col min="5889" max="5889" width="1.28515625" style="302" customWidth="1"/>
    <col min="5890" max="5890" width="31.7109375" style="302" customWidth="1"/>
    <col min="5891" max="5891" width="18.42578125" style="302" customWidth="1"/>
    <col min="5892" max="5892" width="2.5703125" style="302" bestFit="1" customWidth="1"/>
    <col min="5893" max="5893" width="9.5703125" style="302" customWidth="1"/>
    <col min="5894" max="5894" width="8.7109375" style="302"/>
    <col min="5895" max="5895" width="9.42578125" style="302" customWidth="1"/>
    <col min="5896" max="5896" width="8.7109375" style="302"/>
    <col min="5897" max="5897" width="10.28515625" style="302" bestFit="1" customWidth="1"/>
    <col min="5898" max="5898" width="0.7109375" style="302" customWidth="1"/>
    <col min="5899" max="6144" width="8.7109375" style="302"/>
    <col min="6145" max="6145" width="1.28515625" style="302" customWidth="1"/>
    <col min="6146" max="6146" width="31.7109375" style="302" customWidth="1"/>
    <col min="6147" max="6147" width="18.42578125" style="302" customWidth="1"/>
    <col min="6148" max="6148" width="2.5703125" style="302" bestFit="1" customWidth="1"/>
    <col min="6149" max="6149" width="9.5703125" style="302" customWidth="1"/>
    <col min="6150" max="6150" width="8.7109375" style="302"/>
    <col min="6151" max="6151" width="9.42578125" style="302" customWidth="1"/>
    <col min="6152" max="6152" width="8.7109375" style="302"/>
    <col min="6153" max="6153" width="10.28515625" style="302" bestFit="1" customWidth="1"/>
    <col min="6154" max="6154" width="0.7109375" style="302" customWidth="1"/>
    <col min="6155" max="6400" width="8.7109375" style="302"/>
    <col min="6401" max="6401" width="1.28515625" style="302" customWidth="1"/>
    <col min="6402" max="6402" width="31.7109375" style="302" customWidth="1"/>
    <col min="6403" max="6403" width="18.42578125" style="302" customWidth="1"/>
    <col min="6404" max="6404" width="2.5703125" style="302" bestFit="1" customWidth="1"/>
    <col min="6405" max="6405" width="9.5703125" style="302" customWidth="1"/>
    <col min="6406" max="6406" width="8.7109375" style="302"/>
    <col min="6407" max="6407" width="9.42578125" style="302" customWidth="1"/>
    <col min="6408" max="6408" width="8.7109375" style="302"/>
    <col min="6409" max="6409" width="10.28515625" style="302" bestFit="1" customWidth="1"/>
    <col min="6410" max="6410" width="0.7109375" style="302" customWidth="1"/>
    <col min="6411" max="6656" width="8.7109375" style="302"/>
    <col min="6657" max="6657" width="1.28515625" style="302" customWidth="1"/>
    <col min="6658" max="6658" width="31.7109375" style="302" customWidth="1"/>
    <col min="6659" max="6659" width="18.42578125" style="302" customWidth="1"/>
    <col min="6660" max="6660" width="2.5703125" style="302" bestFit="1" customWidth="1"/>
    <col min="6661" max="6661" width="9.5703125" style="302" customWidth="1"/>
    <col min="6662" max="6662" width="8.7109375" style="302"/>
    <col min="6663" max="6663" width="9.42578125" style="302" customWidth="1"/>
    <col min="6664" max="6664" width="8.7109375" style="302"/>
    <col min="6665" max="6665" width="10.28515625" style="302" bestFit="1" customWidth="1"/>
    <col min="6666" max="6666" width="0.7109375" style="302" customWidth="1"/>
    <col min="6667" max="6912" width="8.7109375" style="302"/>
    <col min="6913" max="6913" width="1.28515625" style="302" customWidth="1"/>
    <col min="6914" max="6914" width="31.7109375" style="302" customWidth="1"/>
    <col min="6915" max="6915" width="18.42578125" style="302" customWidth="1"/>
    <col min="6916" max="6916" width="2.5703125" style="302" bestFit="1" customWidth="1"/>
    <col min="6917" max="6917" width="9.5703125" style="302" customWidth="1"/>
    <col min="6918" max="6918" width="8.7109375" style="302"/>
    <col min="6919" max="6919" width="9.42578125" style="302" customWidth="1"/>
    <col min="6920" max="6920" width="8.7109375" style="302"/>
    <col min="6921" max="6921" width="10.28515625" style="302" bestFit="1" customWidth="1"/>
    <col min="6922" max="6922" width="0.7109375" style="302" customWidth="1"/>
    <col min="6923" max="7168" width="8.7109375" style="302"/>
    <col min="7169" max="7169" width="1.28515625" style="302" customWidth="1"/>
    <col min="7170" max="7170" width="31.7109375" style="302" customWidth="1"/>
    <col min="7171" max="7171" width="18.42578125" style="302" customWidth="1"/>
    <col min="7172" max="7172" width="2.5703125" style="302" bestFit="1" customWidth="1"/>
    <col min="7173" max="7173" width="9.5703125" style="302" customWidth="1"/>
    <col min="7174" max="7174" width="8.7109375" style="302"/>
    <col min="7175" max="7175" width="9.42578125" style="302" customWidth="1"/>
    <col min="7176" max="7176" width="8.7109375" style="302"/>
    <col min="7177" max="7177" width="10.28515625" style="302" bestFit="1" customWidth="1"/>
    <col min="7178" max="7178" width="0.7109375" style="302" customWidth="1"/>
    <col min="7179" max="7424" width="8.7109375" style="302"/>
    <col min="7425" max="7425" width="1.28515625" style="302" customWidth="1"/>
    <col min="7426" max="7426" width="31.7109375" style="302" customWidth="1"/>
    <col min="7427" max="7427" width="18.42578125" style="302" customWidth="1"/>
    <col min="7428" max="7428" width="2.5703125" style="302" bestFit="1" customWidth="1"/>
    <col min="7429" max="7429" width="9.5703125" style="302" customWidth="1"/>
    <col min="7430" max="7430" width="8.7109375" style="302"/>
    <col min="7431" max="7431" width="9.42578125" style="302" customWidth="1"/>
    <col min="7432" max="7432" width="8.7109375" style="302"/>
    <col min="7433" max="7433" width="10.28515625" style="302" bestFit="1" customWidth="1"/>
    <col min="7434" max="7434" width="0.7109375" style="302" customWidth="1"/>
    <col min="7435" max="7680" width="8.7109375" style="302"/>
    <col min="7681" max="7681" width="1.28515625" style="302" customWidth="1"/>
    <col min="7682" max="7682" width="31.7109375" style="302" customWidth="1"/>
    <col min="7683" max="7683" width="18.42578125" style="302" customWidth="1"/>
    <col min="7684" max="7684" width="2.5703125" style="302" bestFit="1" customWidth="1"/>
    <col min="7685" max="7685" width="9.5703125" style="302" customWidth="1"/>
    <col min="7686" max="7686" width="8.7109375" style="302"/>
    <col min="7687" max="7687" width="9.42578125" style="302" customWidth="1"/>
    <col min="7688" max="7688" width="8.7109375" style="302"/>
    <col min="7689" max="7689" width="10.28515625" style="302" bestFit="1" customWidth="1"/>
    <col min="7690" max="7690" width="0.7109375" style="302" customWidth="1"/>
    <col min="7691" max="7936" width="8.7109375" style="302"/>
    <col min="7937" max="7937" width="1.28515625" style="302" customWidth="1"/>
    <col min="7938" max="7938" width="31.7109375" style="302" customWidth="1"/>
    <col min="7939" max="7939" width="18.42578125" style="302" customWidth="1"/>
    <col min="7940" max="7940" width="2.5703125" style="302" bestFit="1" customWidth="1"/>
    <col min="7941" max="7941" width="9.5703125" style="302" customWidth="1"/>
    <col min="7942" max="7942" width="8.7109375" style="302"/>
    <col min="7943" max="7943" width="9.42578125" style="302" customWidth="1"/>
    <col min="7944" max="7944" width="8.7109375" style="302"/>
    <col min="7945" max="7945" width="10.28515625" style="302" bestFit="1" customWidth="1"/>
    <col min="7946" max="7946" width="0.7109375" style="302" customWidth="1"/>
    <col min="7947" max="8192" width="8.7109375" style="302"/>
    <col min="8193" max="8193" width="1.28515625" style="302" customWidth="1"/>
    <col min="8194" max="8194" width="31.7109375" style="302" customWidth="1"/>
    <col min="8195" max="8195" width="18.42578125" style="302" customWidth="1"/>
    <col min="8196" max="8196" width="2.5703125" style="302" bestFit="1" customWidth="1"/>
    <col min="8197" max="8197" width="9.5703125" style="302" customWidth="1"/>
    <col min="8198" max="8198" width="8.7109375" style="302"/>
    <col min="8199" max="8199" width="9.42578125" style="302" customWidth="1"/>
    <col min="8200" max="8200" width="8.7109375" style="302"/>
    <col min="8201" max="8201" width="10.28515625" style="302" bestFit="1" customWidth="1"/>
    <col min="8202" max="8202" width="0.7109375" style="302" customWidth="1"/>
    <col min="8203" max="8448" width="8.7109375" style="302"/>
    <col min="8449" max="8449" width="1.28515625" style="302" customWidth="1"/>
    <col min="8450" max="8450" width="31.7109375" style="302" customWidth="1"/>
    <col min="8451" max="8451" width="18.42578125" style="302" customWidth="1"/>
    <col min="8452" max="8452" width="2.5703125" style="302" bestFit="1" customWidth="1"/>
    <col min="8453" max="8453" width="9.5703125" style="302" customWidth="1"/>
    <col min="8454" max="8454" width="8.7109375" style="302"/>
    <col min="8455" max="8455" width="9.42578125" style="302" customWidth="1"/>
    <col min="8456" max="8456" width="8.7109375" style="302"/>
    <col min="8457" max="8457" width="10.28515625" style="302" bestFit="1" customWidth="1"/>
    <col min="8458" max="8458" width="0.7109375" style="302" customWidth="1"/>
    <col min="8459" max="8704" width="8.7109375" style="302"/>
    <col min="8705" max="8705" width="1.28515625" style="302" customWidth="1"/>
    <col min="8706" max="8706" width="31.7109375" style="302" customWidth="1"/>
    <col min="8707" max="8707" width="18.42578125" style="302" customWidth="1"/>
    <col min="8708" max="8708" width="2.5703125" style="302" bestFit="1" customWidth="1"/>
    <col min="8709" max="8709" width="9.5703125" style="302" customWidth="1"/>
    <col min="8710" max="8710" width="8.7109375" style="302"/>
    <col min="8711" max="8711" width="9.42578125" style="302" customWidth="1"/>
    <col min="8712" max="8712" width="8.7109375" style="302"/>
    <col min="8713" max="8713" width="10.28515625" style="302" bestFit="1" customWidth="1"/>
    <col min="8714" max="8714" width="0.7109375" style="302" customWidth="1"/>
    <col min="8715" max="8960" width="8.7109375" style="302"/>
    <col min="8961" max="8961" width="1.28515625" style="302" customWidth="1"/>
    <col min="8962" max="8962" width="31.7109375" style="302" customWidth="1"/>
    <col min="8963" max="8963" width="18.42578125" style="302" customWidth="1"/>
    <col min="8964" max="8964" width="2.5703125" style="302" bestFit="1" customWidth="1"/>
    <col min="8965" max="8965" width="9.5703125" style="302" customWidth="1"/>
    <col min="8966" max="8966" width="8.7109375" style="302"/>
    <col min="8967" max="8967" width="9.42578125" style="302" customWidth="1"/>
    <col min="8968" max="8968" width="8.7109375" style="302"/>
    <col min="8969" max="8969" width="10.28515625" style="302" bestFit="1" customWidth="1"/>
    <col min="8970" max="8970" width="0.7109375" style="302" customWidth="1"/>
    <col min="8971" max="9216" width="8.7109375" style="302"/>
    <col min="9217" max="9217" width="1.28515625" style="302" customWidth="1"/>
    <col min="9218" max="9218" width="31.7109375" style="302" customWidth="1"/>
    <col min="9219" max="9219" width="18.42578125" style="302" customWidth="1"/>
    <col min="9220" max="9220" width="2.5703125" style="302" bestFit="1" customWidth="1"/>
    <col min="9221" max="9221" width="9.5703125" style="302" customWidth="1"/>
    <col min="9222" max="9222" width="8.7109375" style="302"/>
    <col min="9223" max="9223" width="9.42578125" style="302" customWidth="1"/>
    <col min="9224" max="9224" width="8.7109375" style="302"/>
    <col min="9225" max="9225" width="10.28515625" style="302" bestFit="1" customWidth="1"/>
    <col min="9226" max="9226" width="0.7109375" style="302" customWidth="1"/>
    <col min="9227" max="9472" width="8.7109375" style="302"/>
    <col min="9473" max="9473" width="1.28515625" style="302" customWidth="1"/>
    <col min="9474" max="9474" width="31.7109375" style="302" customWidth="1"/>
    <col min="9475" max="9475" width="18.42578125" style="302" customWidth="1"/>
    <col min="9476" max="9476" width="2.5703125" style="302" bestFit="1" customWidth="1"/>
    <col min="9477" max="9477" width="9.5703125" style="302" customWidth="1"/>
    <col min="9478" max="9478" width="8.7109375" style="302"/>
    <col min="9479" max="9479" width="9.42578125" style="302" customWidth="1"/>
    <col min="9480" max="9480" width="8.7109375" style="302"/>
    <col min="9481" max="9481" width="10.28515625" style="302" bestFit="1" customWidth="1"/>
    <col min="9482" max="9482" width="0.7109375" style="302" customWidth="1"/>
    <col min="9483" max="9728" width="8.7109375" style="302"/>
    <col min="9729" max="9729" width="1.28515625" style="302" customWidth="1"/>
    <col min="9730" max="9730" width="31.7109375" style="302" customWidth="1"/>
    <col min="9731" max="9731" width="18.42578125" style="302" customWidth="1"/>
    <col min="9732" max="9732" width="2.5703125" style="302" bestFit="1" customWidth="1"/>
    <col min="9733" max="9733" width="9.5703125" style="302" customWidth="1"/>
    <col min="9734" max="9734" width="8.7109375" style="302"/>
    <col min="9735" max="9735" width="9.42578125" style="302" customWidth="1"/>
    <col min="9736" max="9736" width="8.7109375" style="302"/>
    <col min="9737" max="9737" width="10.28515625" style="302" bestFit="1" customWidth="1"/>
    <col min="9738" max="9738" width="0.7109375" style="302" customWidth="1"/>
    <col min="9739" max="9984" width="8.7109375" style="302"/>
    <col min="9985" max="9985" width="1.28515625" style="302" customWidth="1"/>
    <col min="9986" max="9986" width="31.7109375" style="302" customWidth="1"/>
    <col min="9987" max="9987" width="18.42578125" style="302" customWidth="1"/>
    <col min="9988" max="9988" width="2.5703125" style="302" bestFit="1" customWidth="1"/>
    <col min="9989" max="9989" width="9.5703125" style="302" customWidth="1"/>
    <col min="9990" max="9990" width="8.7109375" style="302"/>
    <col min="9991" max="9991" width="9.42578125" style="302" customWidth="1"/>
    <col min="9992" max="9992" width="8.7109375" style="302"/>
    <col min="9993" max="9993" width="10.28515625" style="302" bestFit="1" customWidth="1"/>
    <col min="9994" max="9994" width="0.7109375" style="302" customWidth="1"/>
    <col min="9995" max="10240" width="8.7109375" style="302"/>
    <col min="10241" max="10241" width="1.28515625" style="302" customWidth="1"/>
    <col min="10242" max="10242" width="31.7109375" style="302" customWidth="1"/>
    <col min="10243" max="10243" width="18.42578125" style="302" customWidth="1"/>
    <col min="10244" max="10244" width="2.5703125" style="302" bestFit="1" customWidth="1"/>
    <col min="10245" max="10245" width="9.5703125" style="302" customWidth="1"/>
    <col min="10246" max="10246" width="8.7109375" style="302"/>
    <col min="10247" max="10247" width="9.42578125" style="302" customWidth="1"/>
    <col min="10248" max="10248" width="8.7109375" style="302"/>
    <col min="10249" max="10249" width="10.28515625" style="302" bestFit="1" customWidth="1"/>
    <col min="10250" max="10250" width="0.7109375" style="302" customWidth="1"/>
    <col min="10251" max="10496" width="8.7109375" style="302"/>
    <col min="10497" max="10497" width="1.28515625" style="302" customWidth="1"/>
    <col min="10498" max="10498" width="31.7109375" style="302" customWidth="1"/>
    <col min="10499" max="10499" width="18.42578125" style="302" customWidth="1"/>
    <col min="10500" max="10500" width="2.5703125" style="302" bestFit="1" customWidth="1"/>
    <col min="10501" max="10501" width="9.5703125" style="302" customWidth="1"/>
    <col min="10502" max="10502" width="8.7109375" style="302"/>
    <col min="10503" max="10503" width="9.42578125" style="302" customWidth="1"/>
    <col min="10504" max="10504" width="8.7109375" style="302"/>
    <col min="10505" max="10505" width="10.28515625" style="302" bestFit="1" customWidth="1"/>
    <col min="10506" max="10506" width="0.7109375" style="302" customWidth="1"/>
    <col min="10507" max="10752" width="8.7109375" style="302"/>
    <col min="10753" max="10753" width="1.28515625" style="302" customWidth="1"/>
    <col min="10754" max="10754" width="31.7109375" style="302" customWidth="1"/>
    <col min="10755" max="10755" width="18.42578125" style="302" customWidth="1"/>
    <col min="10756" max="10756" width="2.5703125" style="302" bestFit="1" customWidth="1"/>
    <col min="10757" max="10757" width="9.5703125" style="302" customWidth="1"/>
    <col min="10758" max="10758" width="8.7109375" style="302"/>
    <col min="10759" max="10759" width="9.42578125" style="302" customWidth="1"/>
    <col min="10760" max="10760" width="8.7109375" style="302"/>
    <col min="10761" max="10761" width="10.28515625" style="302" bestFit="1" customWidth="1"/>
    <col min="10762" max="10762" width="0.7109375" style="302" customWidth="1"/>
    <col min="10763" max="11008" width="8.7109375" style="302"/>
    <col min="11009" max="11009" width="1.28515625" style="302" customWidth="1"/>
    <col min="11010" max="11010" width="31.7109375" style="302" customWidth="1"/>
    <col min="11011" max="11011" width="18.42578125" style="302" customWidth="1"/>
    <col min="11012" max="11012" width="2.5703125" style="302" bestFit="1" customWidth="1"/>
    <col min="11013" max="11013" width="9.5703125" style="302" customWidth="1"/>
    <col min="11014" max="11014" width="8.7109375" style="302"/>
    <col min="11015" max="11015" width="9.42578125" style="302" customWidth="1"/>
    <col min="11016" max="11016" width="8.7109375" style="302"/>
    <col min="11017" max="11017" width="10.28515625" style="302" bestFit="1" customWidth="1"/>
    <col min="11018" max="11018" width="0.7109375" style="302" customWidth="1"/>
    <col min="11019" max="11264" width="8.7109375" style="302"/>
    <col min="11265" max="11265" width="1.28515625" style="302" customWidth="1"/>
    <col min="11266" max="11266" width="31.7109375" style="302" customWidth="1"/>
    <col min="11267" max="11267" width="18.42578125" style="302" customWidth="1"/>
    <col min="11268" max="11268" width="2.5703125" style="302" bestFit="1" customWidth="1"/>
    <col min="11269" max="11269" width="9.5703125" style="302" customWidth="1"/>
    <col min="11270" max="11270" width="8.7109375" style="302"/>
    <col min="11271" max="11271" width="9.42578125" style="302" customWidth="1"/>
    <col min="11272" max="11272" width="8.7109375" style="302"/>
    <col min="11273" max="11273" width="10.28515625" style="302" bestFit="1" customWidth="1"/>
    <col min="11274" max="11274" width="0.7109375" style="302" customWidth="1"/>
    <col min="11275" max="11520" width="8.7109375" style="302"/>
    <col min="11521" max="11521" width="1.28515625" style="302" customWidth="1"/>
    <col min="11522" max="11522" width="31.7109375" style="302" customWidth="1"/>
    <col min="11523" max="11523" width="18.42578125" style="302" customWidth="1"/>
    <col min="11524" max="11524" width="2.5703125" style="302" bestFit="1" customWidth="1"/>
    <col min="11525" max="11525" width="9.5703125" style="302" customWidth="1"/>
    <col min="11526" max="11526" width="8.7109375" style="302"/>
    <col min="11527" max="11527" width="9.42578125" style="302" customWidth="1"/>
    <col min="11528" max="11528" width="8.7109375" style="302"/>
    <col min="11529" max="11529" width="10.28515625" style="302" bestFit="1" customWidth="1"/>
    <col min="11530" max="11530" width="0.7109375" style="302" customWidth="1"/>
    <col min="11531" max="11776" width="8.7109375" style="302"/>
    <col min="11777" max="11777" width="1.28515625" style="302" customWidth="1"/>
    <col min="11778" max="11778" width="31.7109375" style="302" customWidth="1"/>
    <col min="11779" max="11779" width="18.42578125" style="302" customWidth="1"/>
    <col min="11780" max="11780" width="2.5703125" style="302" bestFit="1" customWidth="1"/>
    <col min="11781" max="11781" width="9.5703125" style="302" customWidth="1"/>
    <col min="11782" max="11782" width="8.7109375" style="302"/>
    <col min="11783" max="11783" width="9.42578125" style="302" customWidth="1"/>
    <col min="11784" max="11784" width="8.7109375" style="302"/>
    <col min="11785" max="11785" width="10.28515625" style="302" bestFit="1" customWidth="1"/>
    <col min="11786" max="11786" width="0.7109375" style="302" customWidth="1"/>
    <col min="11787" max="12032" width="8.7109375" style="302"/>
    <col min="12033" max="12033" width="1.28515625" style="302" customWidth="1"/>
    <col min="12034" max="12034" width="31.7109375" style="302" customWidth="1"/>
    <col min="12035" max="12035" width="18.42578125" style="302" customWidth="1"/>
    <col min="12036" max="12036" width="2.5703125" style="302" bestFit="1" customWidth="1"/>
    <col min="12037" max="12037" width="9.5703125" style="302" customWidth="1"/>
    <col min="12038" max="12038" width="8.7109375" style="302"/>
    <col min="12039" max="12039" width="9.42578125" style="302" customWidth="1"/>
    <col min="12040" max="12040" width="8.7109375" style="302"/>
    <col min="12041" max="12041" width="10.28515625" style="302" bestFit="1" customWidth="1"/>
    <col min="12042" max="12042" width="0.7109375" style="302" customWidth="1"/>
    <col min="12043" max="12288" width="8.7109375" style="302"/>
    <col min="12289" max="12289" width="1.28515625" style="302" customWidth="1"/>
    <col min="12290" max="12290" width="31.7109375" style="302" customWidth="1"/>
    <col min="12291" max="12291" width="18.42578125" style="302" customWidth="1"/>
    <col min="12292" max="12292" width="2.5703125" style="302" bestFit="1" customWidth="1"/>
    <col min="12293" max="12293" width="9.5703125" style="302" customWidth="1"/>
    <col min="12294" max="12294" width="8.7109375" style="302"/>
    <col min="12295" max="12295" width="9.42578125" style="302" customWidth="1"/>
    <col min="12296" max="12296" width="8.7109375" style="302"/>
    <col min="12297" max="12297" width="10.28515625" style="302" bestFit="1" customWidth="1"/>
    <col min="12298" max="12298" width="0.7109375" style="302" customWidth="1"/>
    <col min="12299" max="12544" width="8.7109375" style="302"/>
    <col min="12545" max="12545" width="1.28515625" style="302" customWidth="1"/>
    <col min="12546" max="12546" width="31.7109375" style="302" customWidth="1"/>
    <col min="12547" max="12547" width="18.42578125" style="302" customWidth="1"/>
    <col min="12548" max="12548" width="2.5703125" style="302" bestFit="1" customWidth="1"/>
    <col min="12549" max="12549" width="9.5703125" style="302" customWidth="1"/>
    <col min="12550" max="12550" width="8.7109375" style="302"/>
    <col min="12551" max="12551" width="9.42578125" style="302" customWidth="1"/>
    <col min="12552" max="12552" width="8.7109375" style="302"/>
    <col min="12553" max="12553" width="10.28515625" style="302" bestFit="1" customWidth="1"/>
    <col min="12554" max="12554" width="0.7109375" style="302" customWidth="1"/>
    <col min="12555" max="12800" width="8.7109375" style="302"/>
    <col min="12801" max="12801" width="1.28515625" style="302" customWidth="1"/>
    <col min="12802" max="12802" width="31.7109375" style="302" customWidth="1"/>
    <col min="12803" max="12803" width="18.42578125" style="302" customWidth="1"/>
    <col min="12804" max="12804" width="2.5703125" style="302" bestFit="1" customWidth="1"/>
    <col min="12805" max="12805" width="9.5703125" style="302" customWidth="1"/>
    <col min="12806" max="12806" width="8.7109375" style="302"/>
    <col min="12807" max="12807" width="9.42578125" style="302" customWidth="1"/>
    <col min="12808" max="12808" width="8.7109375" style="302"/>
    <col min="12809" max="12809" width="10.28515625" style="302" bestFit="1" customWidth="1"/>
    <col min="12810" max="12810" width="0.7109375" style="302" customWidth="1"/>
    <col min="12811" max="13056" width="8.7109375" style="302"/>
    <col min="13057" max="13057" width="1.28515625" style="302" customWidth="1"/>
    <col min="13058" max="13058" width="31.7109375" style="302" customWidth="1"/>
    <col min="13059" max="13059" width="18.42578125" style="302" customWidth="1"/>
    <col min="13060" max="13060" width="2.5703125" style="302" bestFit="1" customWidth="1"/>
    <col min="13061" max="13061" width="9.5703125" style="302" customWidth="1"/>
    <col min="13062" max="13062" width="8.7109375" style="302"/>
    <col min="13063" max="13063" width="9.42578125" style="302" customWidth="1"/>
    <col min="13064" max="13064" width="8.7109375" style="302"/>
    <col min="13065" max="13065" width="10.28515625" style="302" bestFit="1" customWidth="1"/>
    <col min="13066" max="13066" width="0.7109375" style="302" customWidth="1"/>
    <col min="13067" max="13312" width="8.7109375" style="302"/>
    <col min="13313" max="13313" width="1.28515625" style="302" customWidth="1"/>
    <col min="13314" max="13314" width="31.7109375" style="302" customWidth="1"/>
    <col min="13315" max="13315" width="18.42578125" style="302" customWidth="1"/>
    <col min="13316" max="13316" width="2.5703125" style="302" bestFit="1" customWidth="1"/>
    <col min="13317" max="13317" width="9.5703125" style="302" customWidth="1"/>
    <col min="13318" max="13318" width="8.7109375" style="302"/>
    <col min="13319" max="13319" width="9.42578125" style="302" customWidth="1"/>
    <col min="13320" max="13320" width="8.7109375" style="302"/>
    <col min="13321" max="13321" width="10.28515625" style="302" bestFit="1" customWidth="1"/>
    <col min="13322" max="13322" width="0.7109375" style="302" customWidth="1"/>
    <col min="13323" max="13568" width="8.7109375" style="302"/>
    <col min="13569" max="13569" width="1.28515625" style="302" customWidth="1"/>
    <col min="13570" max="13570" width="31.7109375" style="302" customWidth="1"/>
    <col min="13571" max="13571" width="18.42578125" style="302" customWidth="1"/>
    <col min="13572" max="13572" width="2.5703125" style="302" bestFit="1" customWidth="1"/>
    <col min="13573" max="13573" width="9.5703125" style="302" customWidth="1"/>
    <col min="13574" max="13574" width="8.7109375" style="302"/>
    <col min="13575" max="13575" width="9.42578125" style="302" customWidth="1"/>
    <col min="13576" max="13576" width="8.7109375" style="302"/>
    <col min="13577" max="13577" width="10.28515625" style="302" bestFit="1" customWidth="1"/>
    <col min="13578" max="13578" width="0.7109375" style="302" customWidth="1"/>
    <col min="13579" max="13824" width="8.7109375" style="302"/>
    <col min="13825" max="13825" width="1.28515625" style="302" customWidth="1"/>
    <col min="13826" max="13826" width="31.7109375" style="302" customWidth="1"/>
    <col min="13827" max="13827" width="18.42578125" style="302" customWidth="1"/>
    <col min="13828" max="13828" width="2.5703125" style="302" bestFit="1" customWidth="1"/>
    <col min="13829" max="13829" width="9.5703125" style="302" customWidth="1"/>
    <col min="13830" max="13830" width="8.7109375" style="302"/>
    <col min="13831" max="13831" width="9.42578125" style="302" customWidth="1"/>
    <col min="13832" max="13832" width="8.7109375" style="302"/>
    <col min="13833" max="13833" width="10.28515625" style="302" bestFit="1" customWidth="1"/>
    <col min="13834" max="13834" width="0.7109375" style="302" customWidth="1"/>
    <col min="13835" max="14080" width="8.7109375" style="302"/>
    <col min="14081" max="14081" width="1.28515625" style="302" customWidth="1"/>
    <col min="14082" max="14082" width="31.7109375" style="302" customWidth="1"/>
    <col min="14083" max="14083" width="18.42578125" style="302" customWidth="1"/>
    <col min="14084" max="14084" width="2.5703125" style="302" bestFit="1" customWidth="1"/>
    <col min="14085" max="14085" width="9.5703125" style="302" customWidth="1"/>
    <col min="14086" max="14086" width="8.7109375" style="302"/>
    <col min="14087" max="14087" width="9.42578125" style="302" customWidth="1"/>
    <col min="14088" max="14088" width="8.7109375" style="302"/>
    <col min="14089" max="14089" width="10.28515625" style="302" bestFit="1" customWidth="1"/>
    <col min="14090" max="14090" width="0.7109375" style="302" customWidth="1"/>
    <col min="14091" max="14336" width="8.7109375" style="302"/>
    <col min="14337" max="14337" width="1.28515625" style="302" customWidth="1"/>
    <col min="14338" max="14338" width="31.7109375" style="302" customWidth="1"/>
    <col min="14339" max="14339" width="18.42578125" style="302" customWidth="1"/>
    <col min="14340" max="14340" width="2.5703125" style="302" bestFit="1" customWidth="1"/>
    <col min="14341" max="14341" width="9.5703125" style="302" customWidth="1"/>
    <col min="14342" max="14342" width="8.7109375" style="302"/>
    <col min="14343" max="14343" width="9.42578125" style="302" customWidth="1"/>
    <col min="14344" max="14344" width="8.7109375" style="302"/>
    <col min="14345" max="14345" width="10.28515625" style="302" bestFit="1" customWidth="1"/>
    <col min="14346" max="14346" width="0.7109375" style="302" customWidth="1"/>
    <col min="14347" max="14592" width="8.7109375" style="302"/>
    <col min="14593" max="14593" width="1.28515625" style="302" customWidth="1"/>
    <col min="14594" max="14594" width="31.7109375" style="302" customWidth="1"/>
    <col min="14595" max="14595" width="18.42578125" style="302" customWidth="1"/>
    <col min="14596" max="14596" width="2.5703125" style="302" bestFit="1" customWidth="1"/>
    <col min="14597" max="14597" width="9.5703125" style="302" customWidth="1"/>
    <col min="14598" max="14598" width="8.7109375" style="302"/>
    <col min="14599" max="14599" width="9.42578125" style="302" customWidth="1"/>
    <col min="14600" max="14600" width="8.7109375" style="302"/>
    <col min="14601" max="14601" width="10.28515625" style="302" bestFit="1" customWidth="1"/>
    <col min="14602" max="14602" width="0.7109375" style="302" customWidth="1"/>
    <col min="14603" max="14848" width="8.7109375" style="302"/>
    <col min="14849" max="14849" width="1.28515625" style="302" customWidth="1"/>
    <col min="14850" max="14850" width="31.7109375" style="302" customWidth="1"/>
    <col min="14851" max="14851" width="18.42578125" style="302" customWidth="1"/>
    <col min="14852" max="14852" width="2.5703125" style="302" bestFit="1" customWidth="1"/>
    <col min="14853" max="14853" width="9.5703125" style="302" customWidth="1"/>
    <col min="14854" max="14854" width="8.7109375" style="302"/>
    <col min="14855" max="14855" width="9.42578125" style="302" customWidth="1"/>
    <col min="14856" max="14856" width="8.7109375" style="302"/>
    <col min="14857" max="14857" width="10.28515625" style="302" bestFit="1" customWidth="1"/>
    <col min="14858" max="14858" width="0.7109375" style="302" customWidth="1"/>
    <col min="14859" max="15104" width="8.7109375" style="302"/>
    <col min="15105" max="15105" width="1.28515625" style="302" customWidth="1"/>
    <col min="15106" max="15106" width="31.7109375" style="302" customWidth="1"/>
    <col min="15107" max="15107" width="18.42578125" style="302" customWidth="1"/>
    <col min="15108" max="15108" width="2.5703125" style="302" bestFit="1" customWidth="1"/>
    <col min="15109" max="15109" width="9.5703125" style="302" customWidth="1"/>
    <col min="15110" max="15110" width="8.7109375" style="302"/>
    <col min="15111" max="15111" width="9.42578125" style="302" customWidth="1"/>
    <col min="15112" max="15112" width="8.7109375" style="302"/>
    <col min="15113" max="15113" width="10.28515625" style="302" bestFit="1" customWidth="1"/>
    <col min="15114" max="15114" width="0.7109375" style="302" customWidth="1"/>
    <col min="15115" max="15360" width="8.7109375" style="302"/>
    <col min="15361" max="15361" width="1.28515625" style="302" customWidth="1"/>
    <col min="15362" max="15362" width="31.7109375" style="302" customWidth="1"/>
    <col min="15363" max="15363" width="18.42578125" style="302" customWidth="1"/>
    <col min="15364" max="15364" width="2.5703125" style="302" bestFit="1" customWidth="1"/>
    <col min="15365" max="15365" width="9.5703125" style="302" customWidth="1"/>
    <col min="15366" max="15366" width="8.7109375" style="302"/>
    <col min="15367" max="15367" width="9.42578125" style="302" customWidth="1"/>
    <col min="15368" max="15368" width="8.7109375" style="302"/>
    <col min="15369" max="15369" width="10.28515625" style="302" bestFit="1" customWidth="1"/>
    <col min="15370" max="15370" width="0.7109375" style="302" customWidth="1"/>
    <col min="15371" max="15616" width="8.7109375" style="302"/>
    <col min="15617" max="15617" width="1.28515625" style="302" customWidth="1"/>
    <col min="15618" max="15618" width="31.7109375" style="302" customWidth="1"/>
    <col min="15619" max="15619" width="18.42578125" style="302" customWidth="1"/>
    <col min="15620" max="15620" width="2.5703125" style="302" bestFit="1" customWidth="1"/>
    <col min="15621" max="15621" width="9.5703125" style="302" customWidth="1"/>
    <col min="15622" max="15622" width="8.7109375" style="302"/>
    <col min="15623" max="15623" width="9.42578125" style="302" customWidth="1"/>
    <col min="15624" max="15624" width="8.7109375" style="302"/>
    <col min="15625" max="15625" width="10.28515625" style="302" bestFit="1" customWidth="1"/>
    <col min="15626" max="15626" width="0.7109375" style="302" customWidth="1"/>
    <col min="15627" max="15872" width="8.7109375" style="302"/>
    <col min="15873" max="15873" width="1.28515625" style="302" customWidth="1"/>
    <col min="15874" max="15874" width="31.7109375" style="302" customWidth="1"/>
    <col min="15875" max="15875" width="18.42578125" style="302" customWidth="1"/>
    <col min="15876" max="15876" width="2.5703125" style="302" bestFit="1" customWidth="1"/>
    <col min="15877" max="15877" width="9.5703125" style="302" customWidth="1"/>
    <col min="15878" max="15878" width="8.7109375" style="302"/>
    <col min="15879" max="15879" width="9.42578125" style="302" customWidth="1"/>
    <col min="15880" max="15880" width="8.7109375" style="302"/>
    <col min="15881" max="15881" width="10.28515625" style="302" bestFit="1" customWidth="1"/>
    <col min="15882" max="15882" width="0.7109375" style="302" customWidth="1"/>
    <col min="15883" max="16128" width="8.7109375" style="302"/>
    <col min="16129" max="16129" width="1.28515625" style="302" customWidth="1"/>
    <col min="16130" max="16130" width="31.7109375" style="302" customWidth="1"/>
    <col min="16131" max="16131" width="18.42578125" style="302" customWidth="1"/>
    <col min="16132" max="16132" width="2.5703125" style="302" bestFit="1" customWidth="1"/>
    <col min="16133" max="16133" width="9.5703125" style="302" customWidth="1"/>
    <col min="16134" max="16134" width="8.7109375" style="302"/>
    <col min="16135" max="16135" width="9.42578125" style="302" customWidth="1"/>
    <col min="16136" max="16136" width="8.7109375" style="302"/>
    <col min="16137" max="16137" width="10.28515625" style="302" bestFit="1" customWidth="1"/>
    <col min="16138" max="16138" width="0.7109375" style="302" customWidth="1"/>
    <col min="16139" max="16384" width="8.7109375" style="302"/>
  </cols>
  <sheetData>
    <row r="1" spans="1:20" s="234" customFormat="1" ht="18.75" x14ac:dyDescent="0.2">
      <c r="A1" s="1137" t="s">
        <v>127</v>
      </c>
      <c r="B1" s="1137"/>
      <c r="C1" s="1137"/>
      <c r="D1" s="1137"/>
      <c r="E1" s="1137"/>
      <c r="F1" s="1137"/>
      <c r="G1" s="1137"/>
      <c r="H1" s="1137"/>
      <c r="I1" s="1137"/>
      <c r="J1" s="1137"/>
      <c r="K1" s="233"/>
      <c r="L1" s="233"/>
      <c r="M1" s="233"/>
      <c r="N1" s="233"/>
      <c r="O1" s="233"/>
      <c r="P1" s="233"/>
      <c r="Q1" s="233"/>
      <c r="R1" s="233"/>
      <c r="S1" s="233"/>
      <c r="T1" s="233"/>
    </row>
    <row r="2" spans="1:20" s="103" customFormat="1" ht="18.75" customHeight="1" x14ac:dyDescent="0.25">
      <c r="A2" s="1138" t="str">
        <f>file</f>
        <v>KHC RHTF Home Repair &amp; Recovery Program</v>
      </c>
      <c r="B2" s="1138"/>
      <c r="C2" s="1138"/>
      <c r="D2" s="1138"/>
      <c r="E2" s="1138"/>
      <c r="F2" s="1138"/>
      <c r="G2" s="1138"/>
      <c r="H2" s="1138"/>
      <c r="I2" s="1138"/>
      <c r="J2" s="1138"/>
      <c r="K2" s="235"/>
      <c r="L2" s="235"/>
      <c r="M2" s="235"/>
      <c r="N2" s="235"/>
      <c r="O2" s="235"/>
      <c r="P2" s="235"/>
      <c r="Q2" s="235"/>
      <c r="R2" s="235"/>
      <c r="S2" s="235"/>
      <c r="T2" s="235"/>
    </row>
    <row r="3" spans="1:20" s="103" customFormat="1" ht="18.75" customHeight="1" x14ac:dyDescent="0.3">
      <c r="A3" s="1139" t="s">
        <v>258</v>
      </c>
      <c r="B3" s="1139"/>
      <c r="C3" s="1139"/>
      <c r="D3" s="1139"/>
      <c r="E3" s="1139"/>
      <c r="F3" s="1139"/>
      <c r="G3" s="1139"/>
      <c r="H3" s="1139"/>
      <c r="I3" s="1139"/>
      <c r="J3" s="1139"/>
      <c r="K3" s="236"/>
      <c r="L3" s="236"/>
      <c r="M3" s="236"/>
      <c r="N3" s="236"/>
      <c r="O3" s="236"/>
      <c r="P3" s="236"/>
      <c r="Q3" s="236"/>
      <c r="R3" s="236"/>
      <c r="S3" s="236"/>
      <c r="T3" s="236"/>
    </row>
    <row r="4" spans="1:20" s="241" customFormat="1" ht="18.600000000000001" customHeight="1" x14ac:dyDescent="0.25">
      <c r="A4" s="237"/>
      <c r="B4" s="238" t="s">
        <v>128</v>
      </c>
      <c r="C4" s="610"/>
      <c r="D4" s="1140" t="s">
        <v>129</v>
      </c>
      <c r="E4" s="1140"/>
      <c r="F4" s="1140"/>
      <c r="G4" s="1140"/>
      <c r="H4" s="1140"/>
      <c r="I4" s="1140"/>
      <c r="J4" s="240"/>
      <c r="K4" s="240"/>
      <c r="L4" s="240"/>
      <c r="M4" s="240"/>
      <c r="N4" s="240"/>
      <c r="O4" s="240"/>
      <c r="P4" s="240"/>
      <c r="Q4" s="240"/>
      <c r="R4" s="240"/>
      <c r="S4" s="240"/>
      <c r="T4" s="240"/>
    </row>
    <row r="5" spans="1:20" s="241" customFormat="1" x14ac:dyDescent="0.25">
      <c r="A5" s="237"/>
      <c r="B5" s="238" t="s">
        <v>130</v>
      </c>
      <c r="C5" s="610"/>
      <c r="D5" s="242"/>
      <c r="E5" s="243" t="s">
        <v>131</v>
      </c>
      <c r="F5" s="1136"/>
      <c r="G5" s="1136"/>
      <c r="H5" s="505" t="s">
        <v>132</v>
      </c>
      <c r="I5" s="244"/>
      <c r="J5" s="240"/>
      <c r="K5" s="240"/>
      <c r="L5" s="240"/>
      <c r="M5" s="240"/>
      <c r="N5" s="240"/>
      <c r="O5" s="240"/>
      <c r="P5" s="240"/>
      <c r="Q5" s="240"/>
      <c r="R5" s="240"/>
      <c r="S5" s="240"/>
      <c r="T5" s="240"/>
    </row>
    <row r="6" spans="1:20" s="241" customFormat="1" ht="3.6" customHeight="1" x14ac:dyDescent="0.25">
      <c r="A6" s="237"/>
      <c r="B6" s="245"/>
      <c r="C6" s="239"/>
      <c r="D6" s="242"/>
      <c r="E6" s="243"/>
      <c r="F6" s="246"/>
      <c r="G6" s="246"/>
      <c r="H6" s="505"/>
      <c r="I6" s="247"/>
      <c r="J6" s="240"/>
      <c r="K6" s="240"/>
      <c r="L6" s="240"/>
      <c r="M6" s="240"/>
      <c r="N6" s="240"/>
      <c r="O6" s="240"/>
      <c r="P6" s="240"/>
      <c r="Q6" s="240"/>
      <c r="R6" s="240"/>
      <c r="S6" s="240"/>
      <c r="T6" s="240"/>
    </row>
    <row r="7" spans="1:20" s="241" customFormat="1" x14ac:dyDescent="0.25">
      <c r="A7" s="237"/>
      <c r="B7" s="248" t="s">
        <v>133</v>
      </c>
      <c r="C7" s="215">
        <f>ProjNum</f>
        <v>0</v>
      </c>
      <c r="D7" s="242"/>
      <c r="E7" s="243" t="s">
        <v>69</v>
      </c>
      <c r="F7" s="1136"/>
      <c r="G7" s="1136"/>
      <c r="H7" s="1136"/>
      <c r="I7" s="1136"/>
      <c r="J7" s="240"/>
      <c r="K7" s="240"/>
      <c r="L7" s="240"/>
      <c r="M7" s="240"/>
      <c r="N7" s="240"/>
      <c r="O7" s="240"/>
      <c r="P7" s="240"/>
      <c r="Q7" s="240"/>
      <c r="R7" s="240"/>
      <c r="S7" s="240"/>
      <c r="T7" s="240"/>
    </row>
    <row r="8" spans="1:20" s="241" customFormat="1" ht="3.6" customHeight="1" x14ac:dyDescent="0.25">
      <c r="A8" s="237"/>
      <c r="B8" s="249"/>
      <c r="C8" s="239"/>
      <c r="D8" s="242"/>
      <c r="E8" s="250"/>
      <c r="F8" s="246"/>
      <c r="G8" s="246"/>
      <c r="H8" s="246"/>
      <c r="I8" s="246"/>
      <c r="J8" s="240"/>
      <c r="K8" s="240"/>
      <c r="L8" s="240"/>
      <c r="M8" s="240"/>
      <c r="N8" s="240"/>
      <c r="O8" s="240"/>
      <c r="P8" s="240"/>
      <c r="Q8" s="240"/>
      <c r="R8" s="240"/>
      <c r="S8" s="240"/>
      <c r="T8" s="240"/>
    </row>
    <row r="9" spans="1:20" s="253" customFormat="1" ht="33.75" customHeight="1" x14ac:dyDescent="0.25">
      <c r="A9" s="251"/>
      <c r="B9" s="749" t="s">
        <v>248</v>
      </c>
      <c r="C9" s="750">
        <f>buyer</f>
        <v>0</v>
      </c>
      <c r="D9" s="1144" t="s">
        <v>134</v>
      </c>
      <c r="E9" s="1145"/>
      <c r="F9" s="1146"/>
      <c r="G9" s="1146"/>
      <c r="H9" s="1146"/>
      <c r="I9" s="1146"/>
      <c r="J9" s="252"/>
      <c r="K9" s="252"/>
      <c r="L9" s="252"/>
      <c r="M9" s="252"/>
      <c r="N9" s="252"/>
      <c r="O9" s="252"/>
      <c r="P9" s="252"/>
      <c r="Q9" s="252"/>
      <c r="R9" s="252"/>
      <c r="S9" s="252"/>
      <c r="T9" s="252"/>
    </row>
    <row r="10" spans="1:20" s="253" customFormat="1" ht="4.3499999999999996" customHeight="1" x14ac:dyDescent="0.25">
      <c r="A10" s="251"/>
      <c r="B10" s="254"/>
      <c r="C10" s="215"/>
      <c r="D10" s="255"/>
      <c r="E10" s="256"/>
      <c r="F10" s="257"/>
      <c r="G10" s="257"/>
      <c r="H10" s="257"/>
      <c r="I10" s="257"/>
      <c r="J10" s="252"/>
      <c r="K10" s="252"/>
      <c r="L10" s="252"/>
      <c r="M10" s="252"/>
      <c r="N10" s="252"/>
      <c r="O10" s="252"/>
      <c r="P10" s="252"/>
      <c r="Q10" s="252"/>
      <c r="R10" s="252"/>
      <c r="S10" s="252"/>
      <c r="T10" s="252"/>
    </row>
    <row r="11" spans="1:20" s="258" customFormat="1" ht="13.5" customHeight="1" x14ac:dyDescent="0.25">
      <c r="B11" s="259" t="s">
        <v>322</v>
      </c>
      <c r="C11" s="260">
        <f>developer</f>
        <v>0</v>
      </c>
      <c r="D11" s="261"/>
      <c r="E11" s="261"/>
      <c r="F11" s="261"/>
      <c r="G11" s="261"/>
      <c r="H11" s="261"/>
      <c r="I11" s="261"/>
      <c r="P11" s="262"/>
      <c r="Q11" s="263"/>
    </row>
    <row r="12" spans="1:20" s="258" customFormat="1" ht="14.25" customHeight="1" x14ac:dyDescent="0.25">
      <c r="B12" s="264" t="s">
        <v>135</v>
      </c>
      <c r="C12" s="265">
        <f>'1)Project Summary '!G49</f>
        <v>0</v>
      </c>
      <c r="D12" s="1147">
        <f>'1)Project Summary '!G52</f>
        <v>0</v>
      </c>
      <c r="E12" s="1147"/>
      <c r="F12" s="1148">
        <f>'1)Project Summary '!P50</f>
        <v>0</v>
      </c>
      <c r="G12" s="1148"/>
      <c r="H12" s="1149">
        <f>'1)Project Summary '!Q52</f>
        <v>0</v>
      </c>
      <c r="I12" s="1149"/>
      <c r="P12" s="262"/>
      <c r="Q12" s="263"/>
    </row>
    <row r="13" spans="1:20" s="216" customFormat="1" x14ac:dyDescent="0.25">
      <c r="B13" s="266" t="s">
        <v>136</v>
      </c>
      <c r="C13" s="267" t="s">
        <v>249</v>
      </c>
      <c r="D13" s="1141" t="s">
        <v>450</v>
      </c>
      <c r="E13" s="1141"/>
      <c r="F13" s="268">
        <f>'1)Project Summary '!U7</f>
        <v>0</v>
      </c>
      <c r="G13" s="1142"/>
      <c r="H13" s="1143"/>
      <c r="I13" s="1143"/>
    </row>
    <row r="14" spans="1:20" s="258" customFormat="1" x14ac:dyDescent="0.25">
      <c r="B14" s="269" t="s">
        <v>7</v>
      </c>
      <c r="C14" s="270">
        <f>proj</f>
        <v>0</v>
      </c>
      <c r="E14" s="254" t="s">
        <v>451</v>
      </c>
      <c r="F14" s="271">
        <f>'1)Project Summary '!T14</f>
        <v>0</v>
      </c>
      <c r="G14" s="1142"/>
      <c r="H14" s="1142"/>
      <c r="I14" s="1142"/>
      <c r="P14" s="272"/>
      <c r="Q14" s="273"/>
    </row>
    <row r="15" spans="1:20" s="258" customFormat="1" x14ac:dyDescent="0.25">
      <c r="B15" s="274"/>
      <c r="C15" s="275">
        <f>city</f>
        <v>0</v>
      </c>
      <c r="D15" s="276" t="s">
        <v>8</v>
      </c>
      <c r="E15" s="275">
        <f>zip</f>
        <v>0</v>
      </c>
      <c r="F15" s="275"/>
      <c r="G15" s="277" t="s">
        <v>33</v>
      </c>
      <c r="H15" s="1131">
        <f>county</f>
        <v>0</v>
      </c>
      <c r="I15" s="1131"/>
    </row>
    <row r="16" spans="1:20" s="258" customFormat="1" x14ac:dyDescent="0.25">
      <c r="B16" s="278"/>
      <c r="C16" s="279"/>
      <c r="D16" s="261"/>
      <c r="E16" s="261"/>
      <c r="F16" s="254"/>
      <c r="G16" s="271"/>
      <c r="H16" s="261"/>
      <c r="I16" s="261"/>
    </row>
    <row r="17" spans="2:22" s="258" customFormat="1" ht="24.75" customHeight="1" x14ac:dyDescent="0.25">
      <c r="B17" s="838" t="s">
        <v>625</v>
      </c>
      <c r="C17" s="837">
        <f>'3)Sources &amp; Uses'!F9</f>
        <v>0</v>
      </c>
      <c r="D17" s="1132"/>
      <c r="E17" s="1132"/>
      <c r="F17" s="1132"/>
      <c r="G17" s="1132"/>
      <c r="H17" s="1133"/>
      <c r="I17" s="1133"/>
    </row>
    <row r="18" spans="2:22" s="216" customFormat="1" x14ac:dyDescent="0.25">
      <c r="B18" s="266"/>
      <c r="C18" s="280"/>
      <c r="D18" s="1135" t="s">
        <v>252</v>
      </c>
      <c r="E18" s="1135"/>
      <c r="F18" s="1135"/>
      <c r="G18" s="1135"/>
      <c r="H18" s="599" t="e">
        <f>C17/tdc</f>
        <v>#DIV/0!</v>
      </c>
      <c r="I18" s="281"/>
    </row>
    <row r="19" spans="2:22" s="216" customFormat="1" x14ac:dyDescent="0.25">
      <c r="B19" s="282"/>
      <c r="C19" s="375"/>
      <c r="D19" s="594"/>
      <c r="E19" s="595" t="s">
        <v>138</v>
      </c>
      <c r="F19" s="596"/>
      <c r="G19" s="596"/>
      <c r="H19" s="597" t="s">
        <v>253</v>
      </c>
    </row>
    <row r="20" spans="2:22" s="216" customFormat="1" x14ac:dyDescent="0.25">
      <c r="B20" s="254" t="s">
        <v>251</v>
      </c>
      <c r="C20" s="593">
        <f>'1)Project Summary '!M34</f>
        <v>0</v>
      </c>
      <c r="D20" s="594"/>
      <c r="E20" s="598" t="s">
        <v>139</v>
      </c>
      <c r="F20" s="596"/>
      <c r="G20" s="596"/>
      <c r="H20" s="597" t="s">
        <v>253</v>
      </c>
    </row>
    <row r="21" spans="2:22" s="216" customFormat="1" x14ac:dyDescent="0.25">
      <c r="B21" s="283"/>
      <c r="C21" s="284"/>
      <c r="D21" s="283" t="s">
        <v>423</v>
      </c>
      <c r="E21" s="304"/>
      <c r="F21" s="304"/>
      <c r="G21" s="304"/>
      <c r="H21" s="304" t="s">
        <v>254</v>
      </c>
      <c r="I21" s="285"/>
      <c r="J21" s="286"/>
      <c r="K21" s="286"/>
    </row>
    <row r="22" spans="2:22" s="216" customFormat="1" x14ac:dyDescent="0.25">
      <c r="B22" s="289" t="s">
        <v>256</v>
      </c>
      <c r="C22" s="270">
        <f>buyer</f>
        <v>0</v>
      </c>
      <c r="E22" s="254" t="s">
        <v>140</v>
      </c>
      <c r="G22" s="258"/>
      <c r="H22" s="287">
        <f>'4)Owner Income'!J35</f>
        <v>0</v>
      </c>
      <c r="L22" s="254"/>
      <c r="M22" s="254"/>
    </row>
    <row r="23" spans="2:22" s="216" customFormat="1" x14ac:dyDescent="0.25">
      <c r="B23" s="254" t="s">
        <v>141</v>
      </c>
      <c r="C23" s="290">
        <f>HHsize</f>
        <v>0</v>
      </c>
      <c r="D23" s="291"/>
      <c r="E23" s="1134" t="s">
        <v>417</v>
      </c>
      <c r="F23" s="1134"/>
      <c r="G23" s="1134"/>
      <c r="H23" s="609" t="e">
        <f>H22/('a)Compliance &amp; Underwriting'!D4/1.2)</f>
        <v>#DIV/0!</v>
      </c>
      <c r="I23" s="276"/>
      <c r="L23" s="254"/>
      <c r="M23" s="254"/>
    </row>
    <row r="24" spans="2:22" s="216" customFormat="1" ht="3.6" customHeight="1" x14ac:dyDescent="0.25">
      <c r="B24" s="292"/>
    </row>
    <row r="25" spans="2:22" s="216" customFormat="1" x14ac:dyDescent="0.25">
      <c r="B25" s="254" t="s">
        <v>142</v>
      </c>
      <c r="C25" s="293"/>
      <c r="E25" s="294" t="s">
        <v>143</v>
      </c>
      <c r="I25" s="295">
        <f>'1)Project Summary '!K65</f>
        <v>0</v>
      </c>
    </row>
    <row r="26" spans="2:22" s="216" customFormat="1" x14ac:dyDescent="0.25">
      <c r="B26" s="808" t="s">
        <v>83</v>
      </c>
      <c r="C26" s="808">
        <f>'1)Project Summary '!K50</f>
        <v>0</v>
      </c>
      <c r="E26" s="294" t="s">
        <v>144</v>
      </c>
      <c r="I26" s="295">
        <f>'1)Project Summary '!K66</f>
        <v>0</v>
      </c>
      <c r="U26" s="296"/>
      <c r="V26" s="296"/>
    </row>
    <row r="27" spans="2:22" s="216" customFormat="1" x14ac:dyDescent="0.25">
      <c r="B27" s="808" t="s">
        <v>84</v>
      </c>
      <c r="C27" s="808">
        <f>'1)Project Summary '!K51</f>
        <v>0</v>
      </c>
      <c r="L27" s="296"/>
      <c r="M27" s="296"/>
      <c r="N27" s="296"/>
      <c r="O27" s="296"/>
      <c r="T27" s="296"/>
      <c r="U27" s="296"/>
      <c r="V27" s="296"/>
    </row>
    <row r="28" spans="2:22" s="216" customFormat="1" x14ac:dyDescent="0.25">
      <c r="B28" s="808" t="s">
        <v>611</v>
      </c>
      <c r="C28" s="808">
        <f>'1)Project Summary '!K69</f>
        <v>0</v>
      </c>
      <c r="L28" s="296"/>
      <c r="M28" s="296"/>
      <c r="N28" s="296"/>
      <c r="O28" s="296"/>
      <c r="T28" s="296"/>
      <c r="U28" s="296"/>
      <c r="V28" s="296"/>
    </row>
    <row r="29" spans="2:22" s="216" customFormat="1" x14ac:dyDescent="0.25">
      <c r="B29" s="808" t="s">
        <v>612</v>
      </c>
      <c r="C29" s="808">
        <f>'1)Project Summary '!K70</f>
        <v>0</v>
      </c>
      <c r="L29" s="296"/>
      <c r="M29" s="296"/>
      <c r="N29" s="296"/>
      <c r="O29" s="296"/>
      <c r="T29" s="296"/>
      <c r="U29" s="296"/>
      <c r="V29" s="296"/>
    </row>
    <row r="30" spans="2:22" s="216" customFormat="1" x14ac:dyDescent="0.25">
      <c r="B30" s="808" t="s">
        <v>85</v>
      </c>
      <c r="C30" s="808">
        <f>'1)Project Summary '!K52</f>
        <v>0</v>
      </c>
      <c r="E30" s="600" t="s">
        <v>145</v>
      </c>
      <c r="F30" s="601"/>
      <c r="G30" s="602"/>
      <c r="H30" s="602"/>
      <c r="I30" s="603"/>
      <c r="J30" s="603"/>
      <c r="K30" s="603"/>
    </row>
    <row r="31" spans="2:22" s="216" customFormat="1" x14ac:dyDescent="0.25">
      <c r="B31" s="808" t="s">
        <v>563</v>
      </c>
      <c r="C31" s="808">
        <f>'1)Project Summary '!K53</f>
        <v>0</v>
      </c>
      <c r="E31" s="1129" t="s">
        <v>146</v>
      </c>
      <c r="F31" s="1129"/>
      <c r="G31" s="1129"/>
      <c r="H31" s="1130"/>
      <c r="I31" s="611" t="s">
        <v>257</v>
      </c>
      <c r="J31" s="603"/>
      <c r="K31" s="603"/>
      <c r="T31" s="268"/>
      <c r="V31" s="215"/>
    </row>
    <row r="32" spans="2:22" s="216" customFormat="1" x14ac:dyDescent="0.25">
      <c r="B32" s="808" t="s">
        <v>86</v>
      </c>
      <c r="C32" s="808">
        <f>'1)Project Summary '!K54</f>
        <v>0</v>
      </c>
      <c r="E32" s="1129" t="s">
        <v>147</v>
      </c>
      <c r="F32" s="1129"/>
      <c r="G32" s="1129"/>
      <c r="H32" s="1130"/>
      <c r="I32" s="611" t="s">
        <v>257</v>
      </c>
      <c r="J32" s="603"/>
      <c r="K32" s="604"/>
      <c r="V32" s="295"/>
    </row>
    <row r="33" spans="2:11" s="216" customFormat="1" x14ac:dyDescent="0.25">
      <c r="B33" s="808" t="s">
        <v>87</v>
      </c>
      <c r="C33" s="808">
        <f>'1)Project Summary '!K55</f>
        <v>0</v>
      </c>
      <c r="E33" s="1129" t="s">
        <v>148</v>
      </c>
      <c r="F33" s="1129"/>
      <c r="G33" s="1129"/>
      <c r="H33" s="1130"/>
      <c r="I33" s="611"/>
      <c r="J33" s="603"/>
      <c r="K33" s="603"/>
    </row>
    <row r="34" spans="2:11" s="216" customFormat="1" x14ac:dyDescent="0.25">
      <c r="B34" s="809" t="s">
        <v>564</v>
      </c>
      <c r="C34" s="808">
        <f>'1)Project Summary '!K56</f>
        <v>0</v>
      </c>
      <c r="E34" s="605"/>
      <c r="F34" s="603"/>
      <c r="G34" s="603"/>
      <c r="H34" s="603"/>
      <c r="I34" s="606"/>
      <c r="J34" s="607"/>
      <c r="K34" s="603"/>
    </row>
    <row r="35" spans="2:11" s="216" customFormat="1" x14ac:dyDescent="0.25">
      <c r="B35" s="810" t="s">
        <v>565</v>
      </c>
      <c r="C35" s="808">
        <f>'1)Project Summary '!K57</f>
        <v>0</v>
      </c>
      <c r="E35" s="600" t="s">
        <v>149</v>
      </c>
      <c r="F35" s="602"/>
      <c r="G35" s="602"/>
      <c r="H35" s="602"/>
      <c r="I35" s="606"/>
      <c r="J35" s="608"/>
      <c r="K35" s="603"/>
    </row>
    <row r="36" spans="2:11" s="216" customFormat="1" x14ac:dyDescent="0.25">
      <c r="B36" s="811" t="s">
        <v>88</v>
      </c>
      <c r="C36" s="808">
        <f>'1)Project Summary '!K58</f>
        <v>0</v>
      </c>
      <c r="D36" s="293"/>
      <c r="E36" s="1129" t="s">
        <v>150</v>
      </c>
      <c r="F36" s="1129"/>
      <c r="G36" s="1129"/>
      <c r="H36" s="1130"/>
      <c r="I36" s="611"/>
      <c r="J36" s="603"/>
      <c r="K36" s="603"/>
    </row>
    <row r="37" spans="2:11" s="216" customFormat="1" x14ac:dyDescent="0.25">
      <c r="B37" s="811" t="s">
        <v>89</v>
      </c>
      <c r="C37" s="808">
        <f>'1)Project Summary '!K59</f>
        <v>0</v>
      </c>
      <c r="E37" s="1129" t="s">
        <v>151</v>
      </c>
      <c r="F37" s="1129"/>
      <c r="G37" s="1129"/>
      <c r="H37" s="1130"/>
      <c r="I37" s="611"/>
      <c r="J37" s="603"/>
      <c r="K37" s="604"/>
    </row>
    <row r="38" spans="2:11" s="216" customFormat="1" x14ac:dyDescent="0.25">
      <c r="B38" s="811" t="s">
        <v>90</v>
      </c>
      <c r="C38" s="808">
        <f>'1)Project Summary '!K60</f>
        <v>0</v>
      </c>
      <c r="E38" s="1129" t="s">
        <v>152</v>
      </c>
      <c r="F38" s="1129"/>
      <c r="G38" s="1129"/>
      <c r="H38" s="1130"/>
      <c r="I38" s="611" t="s">
        <v>257</v>
      </c>
      <c r="J38" s="603"/>
      <c r="K38" s="603"/>
    </row>
    <row r="39" spans="2:11" s="216" customFormat="1" ht="14.25" customHeight="1" x14ac:dyDescent="0.25">
      <c r="B39" s="812" t="s">
        <v>566</v>
      </c>
      <c r="C39" s="808">
        <f>'1)Project Summary '!K61</f>
        <v>0</v>
      </c>
      <c r="D39" s="288"/>
      <c r="E39" s="288"/>
      <c r="F39" s="288"/>
      <c r="G39" s="288"/>
      <c r="H39" s="288"/>
      <c r="I39" s="288"/>
    </row>
    <row r="40" spans="2:11" s="216" customFormat="1" ht="13.5" customHeight="1" x14ac:dyDescent="0.25">
      <c r="B40" s="813" t="s">
        <v>567</v>
      </c>
      <c r="C40" s="808">
        <f>'1)Project Summary '!K62</f>
        <v>0</v>
      </c>
    </row>
    <row r="41" spans="2:11" s="216" customFormat="1" x14ac:dyDescent="0.25">
      <c r="B41" s="814" t="s">
        <v>568</v>
      </c>
      <c r="C41" s="808">
        <f>'1)Project Summary '!K63</f>
        <v>0</v>
      </c>
      <c r="E41" s="298"/>
      <c r="F41" s="298"/>
      <c r="G41" s="298"/>
    </row>
    <row r="42" spans="2:11" s="216" customFormat="1" x14ac:dyDescent="0.25">
      <c r="B42" s="297"/>
      <c r="C42" s="293"/>
    </row>
    <row r="43" spans="2:11" s="216" customFormat="1" ht="15" customHeight="1" x14ac:dyDescent="0.25">
      <c r="B43" s="800"/>
      <c r="C43" s="800"/>
      <c r="D43" s="800"/>
      <c r="E43" s="800"/>
      <c r="F43" s="800"/>
      <c r="G43" s="800"/>
      <c r="H43" s="801"/>
    </row>
    <row r="44" spans="2:11" s="216" customFormat="1" x14ac:dyDescent="0.25">
      <c r="C44" s="215"/>
    </row>
    <row r="45" spans="2:11" s="216" customFormat="1" x14ac:dyDescent="0.25">
      <c r="C45" s="215"/>
    </row>
    <row r="46" spans="2:11" s="216" customFormat="1" x14ac:dyDescent="0.25">
      <c r="C46" s="215"/>
    </row>
    <row r="47" spans="2:11" s="216" customFormat="1" x14ac:dyDescent="0.25">
      <c r="C47" s="215"/>
    </row>
    <row r="48" spans="2:11" s="216" customFormat="1" x14ac:dyDescent="0.25">
      <c r="C48" s="215"/>
    </row>
    <row r="49" spans="1:19" s="216" customFormat="1" x14ac:dyDescent="0.25">
      <c r="C49" s="215"/>
    </row>
    <row r="50" spans="1:19" s="216" customFormat="1" x14ac:dyDescent="0.25">
      <c r="C50" s="215"/>
    </row>
    <row r="51" spans="1:19" s="216" customFormat="1" x14ac:dyDescent="0.25">
      <c r="C51" s="215"/>
      <c r="G51" s="300"/>
      <c r="H51" s="300"/>
      <c r="I51" s="300"/>
      <c r="J51" s="300"/>
      <c r="K51" s="300"/>
      <c r="L51" s="300"/>
      <c r="M51" s="300"/>
    </row>
    <row r="52" spans="1:19" s="216" customFormat="1" x14ac:dyDescent="0.25">
      <c r="C52" s="215"/>
      <c r="G52" s="300"/>
      <c r="H52" s="300"/>
      <c r="I52" s="300"/>
      <c r="J52" s="300"/>
      <c r="K52" s="300"/>
      <c r="L52" s="300"/>
      <c r="M52" s="300"/>
    </row>
    <row r="53" spans="1:19" s="216" customFormat="1" x14ac:dyDescent="0.25">
      <c r="C53" s="215"/>
      <c r="G53" s="300"/>
      <c r="H53" s="300"/>
      <c r="I53" s="300"/>
      <c r="J53" s="300"/>
      <c r="K53" s="300"/>
      <c r="L53" s="300"/>
      <c r="M53" s="300"/>
    </row>
    <row r="54" spans="1:19" s="216" customFormat="1" x14ac:dyDescent="0.25">
      <c r="C54" s="215"/>
      <c r="G54" s="300"/>
      <c r="H54" s="300"/>
      <c r="I54" s="300"/>
      <c r="J54" s="300"/>
      <c r="K54" s="300"/>
      <c r="L54" s="300"/>
      <c r="M54" s="300"/>
    </row>
    <row r="55" spans="1:19" s="216" customFormat="1" x14ac:dyDescent="0.25">
      <c r="C55" s="215"/>
      <c r="G55" s="300"/>
      <c r="H55" s="300"/>
      <c r="I55" s="300"/>
      <c r="J55" s="300"/>
      <c r="K55" s="300"/>
      <c r="L55" s="300"/>
      <c r="M55" s="300"/>
    </row>
    <row r="56" spans="1:19" s="216" customFormat="1" x14ac:dyDescent="0.25">
      <c r="C56" s="215"/>
      <c r="G56" s="300"/>
      <c r="H56" s="300"/>
      <c r="I56" s="300"/>
      <c r="J56" s="300"/>
      <c r="K56" s="300"/>
      <c r="L56" s="300"/>
      <c r="M56" s="300"/>
      <c r="N56" s="300"/>
      <c r="O56" s="300"/>
      <c r="P56" s="300"/>
      <c r="Q56" s="300"/>
      <c r="R56" s="300"/>
      <c r="S56" s="300"/>
    </row>
    <row r="57" spans="1:19" s="216" customFormat="1" x14ac:dyDescent="0.25">
      <c r="C57" s="215"/>
      <c r="G57" s="300"/>
      <c r="H57" s="300"/>
      <c r="I57" s="300"/>
      <c r="J57" s="300"/>
      <c r="K57" s="300"/>
      <c r="L57" s="300"/>
      <c r="M57" s="300"/>
      <c r="N57" s="300"/>
      <c r="O57" s="300"/>
      <c r="P57" s="300"/>
      <c r="Q57" s="300"/>
      <c r="R57" s="300"/>
      <c r="S57" s="300"/>
    </row>
    <row r="58" spans="1:19" s="216" customFormat="1" x14ac:dyDescent="0.25">
      <c r="C58" s="215"/>
      <c r="G58" s="300"/>
      <c r="H58" s="300"/>
      <c r="I58" s="300"/>
      <c r="J58" s="300"/>
      <c r="K58" s="300"/>
      <c r="L58" s="300"/>
      <c r="M58" s="300"/>
      <c r="N58" s="300"/>
      <c r="O58" s="300"/>
      <c r="P58" s="300"/>
      <c r="Q58" s="300"/>
      <c r="R58" s="300"/>
      <c r="S58" s="300"/>
    </row>
    <row r="59" spans="1:19" s="216" customFormat="1" x14ac:dyDescent="0.25">
      <c r="C59" s="215"/>
      <c r="E59" s="300"/>
      <c r="G59" s="103"/>
      <c r="H59" s="103"/>
      <c r="I59" s="103"/>
      <c r="J59" s="103"/>
      <c r="K59" s="103"/>
      <c r="L59" s="103"/>
      <c r="M59" s="103"/>
      <c r="N59" s="300"/>
      <c r="O59" s="300"/>
      <c r="P59" s="300"/>
      <c r="Q59" s="300"/>
      <c r="R59" s="300"/>
      <c r="S59" s="300"/>
    </row>
    <row r="60" spans="1:19" s="216" customFormat="1" x14ac:dyDescent="0.25">
      <c r="C60" s="215"/>
      <c r="E60" s="300"/>
      <c r="G60" s="103"/>
      <c r="H60" s="103"/>
      <c r="I60" s="103"/>
      <c r="J60" s="103"/>
      <c r="K60" s="103"/>
      <c r="L60" s="103"/>
      <c r="M60" s="103"/>
      <c r="N60" s="300"/>
      <c r="O60" s="300"/>
      <c r="P60" s="300"/>
      <c r="Q60" s="300"/>
      <c r="R60" s="300"/>
      <c r="S60" s="300"/>
    </row>
    <row r="61" spans="1:19" s="216" customFormat="1" x14ac:dyDescent="0.25">
      <c r="C61" s="215"/>
      <c r="E61" s="300"/>
      <c r="F61" s="300"/>
      <c r="G61" s="103"/>
      <c r="H61" s="103"/>
      <c r="I61" s="103"/>
      <c r="J61" s="103"/>
      <c r="K61" s="103"/>
      <c r="L61" s="103"/>
      <c r="M61" s="103"/>
      <c r="N61" s="300"/>
      <c r="O61" s="300"/>
      <c r="P61" s="300"/>
      <c r="Q61" s="300"/>
      <c r="R61" s="300"/>
      <c r="S61" s="300"/>
    </row>
    <row r="62" spans="1:19" s="216" customFormat="1" x14ac:dyDescent="0.25">
      <c r="C62" s="215"/>
      <c r="E62" s="300"/>
      <c r="F62" s="300"/>
      <c r="G62" s="103"/>
      <c r="H62" s="103"/>
      <c r="I62" s="103"/>
      <c r="J62" s="103"/>
      <c r="K62" s="103"/>
      <c r="L62" s="103"/>
      <c r="M62" s="103"/>
      <c r="N62" s="300"/>
      <c r="O62" s="300"/>
      <c r="P62" s="300"/>
      <c r="Q62" s="300"/>
      <c r="R62" s="300"/>
      <c r="S62" s="300"/>
    </row>
    <row r="63" spans="1:19" s="216" customFormat="1" x14ac:dyDescent="0.25">
      <c r="C63" s="215"/>
      <c r="E63" s="300"/>
      <c r="F63" s="300"/>
      <c r="G63" s="103"/>
      <c r="H63" s="103"/>
      <c r="I63" s="103"/>
      <c r="J63" s="103"/>
      <c r="K63" s="103"/>
      <c r="L63" s="103"/>
      <c r="M63" s="103"/>
      <c r="N63" s="300"/>
      <c r="O63" s="300"/>
      <c r="P63" s="300"/>
      <c r="Q63" s="300"/>
      <c r="R63" s="300"/>
      <c r="S63" s="300"/>
    </row>
    <row r="64" spans="1:19" s="216" customFormat="1" x14ac:dyDescent="0.25">
      <c r="A64" s="300"/>
      <c r="C64" s="215"/>
      <c r="D64" s="300"/>
      <c r="E64" s="300"/>
      <c r="F64" s="300"/>
      <c r="G64" s="103"/>
      <c r="H64" s="103"/>
      <c r="I64" s="103"/>
      <c r="J64" s="103"/>
      <c r="K64" s="103"/>
      <c r="L64" s="103"/>
      <c r="M64" s="103"/>
      <c r="N64" s="103"/>
      <c r="O64" s="103"/>
      <c r="P64" s="103"/>
      <c r="Q64" s="103"/>
      <c r="R64" s="103"/>
      <c r="S64" s="103"/>
    </row>
    <row r="65" spans="1:19" s="216" customFormat="1" x14ac:dyDescent="0.25">
      <c r="A65" s="300"/>
      <c r="B65" s="300"/>
      <c r="C65" s="299"/>
      <c r="D65" s="300"/>
      <c r="E65" s="300"/>
      <c r="F65" s="300"/>
      <c r="G65" s="103"/>
      <c r="H65" s="103"/>
      <c r="I65" s="103"/>
      <c r="J65" s="103"/>
      <c r="K65" s="103"/>
      <c r="L65" s="103"/>
      <c r="M65" s="103"/>
      <c r="N65" s="103"/>
      <c r="O65" s="103"/>
      <c r="P65" s="103"/>
      <c r="Q65" s="103"/>
      <c r="R65" s="103"/>
      <c r="S65" s="103"/>
    </row>
    <row r="66" spans="1:19" s="300" customFormat="1" ht="12.75" x14ac:dyDescent="0.2">
      <c r="C66" s="299"/>
      <c r="G66" s="103"/>
      <c r="H66" s="103"/>
      <c r="I66" s="103"/>
      <c r="J66" s="103"/>
      <c r="K66" s="103"/>
      <c r="L66" s="103"/>
      <c r="M66" s="103"/>
      <c r="N66" s="103"/>
      <c r="O66" s="103"/>
      <c r="P66" s="103"/>
      <c r="Q66" s="103"/>
      <c r="R66" s="103"/>
      <c r="S66" s="103"/>
    </row>
    <row r="67" spans="1:19" s="300" customFormat="1" ht="12.75" x14ac:dyDescent="0.2">
      <c r="C67" s="299"/>
      <c r="E67" s="103"/>
      <c r="G67" s="103"/>
      <c r="H67" s="103"/>
      <c r="I67" s="103"/>
      <c r="J67" s="103"/>
      <c r="K67" s="103"/>
      <c r="L67" s="103"/>
      <c r="M67" s="103"/>
      <c r="N67" s="103"/>
      <c r="O67" s="103"/>
      <c r="P67" s="103"/>
      <c r="Q67" s="103"/>
      <c r="R67" s="103"/>
      <c r="S67" s="103"/>
    </row>
    <row r="68" spans="1:19" s="300" customFormat="1" ht="12.75" x14ac:dyDescent="0.2">
      <c r="C68" s="299"/>
      <c r="E68" s="103"/>
      <c r="G68" s="103"/>
      <c r="H68" s="103"/>
      <c r="I68" s="103"/>
      <c r="J68" s="103"/>
      <c r="K68" s="103"/>
      <c r="L68" s="103"/>
      <c r="M68" s="103"/>
      <c r="N68" s="103"/>
      <c r="O68" s="103"/>
      <c r="P68" s="103"/>
      <c r="Q68" s="103"/>
      <c r="R68" s="103"/>
      <c r="S68" s="103"/>
    </row>
    <row r="69" spans="1:19" s="300" customFormat="1" ht="12.75" x14ac:dyDescent="0.2">
      <c r="C69" s="299"/>
      <c r="E69" s="103"/>
      <c r="F69" s="103"/>
      <c r="G69" s="103"/>
      <c r="H69" s="103"/>
      <c r="I69" s="103"/>
      <c r="J69" s="103"/>
      <c r="K69" s="103"/>
      <c r="L69" s="103"/>
      <c r="M69" s="103"/>
      <c r="N69" s="103"/>
      <c r="O69" s="103"/>
      <c r="P69" s="103"/>
      <c r="Q69" s="103"/>
      <c r="R69" s="103"/>
      <c r="S69" s="103"/>
    </row>
    <row r="70" spans="1:19" s="300" customFormat="1" ht="12.75" x14ac:dyDescent="0.2">
      <c r="C70" s="299"/>
      <c r="E70" s="103"/>
      <c r="F70" s="103"/>
      <c r="G70" s="103"/>
      <c r="H70" s="103"/>
      <c r="I70" s="103"/>
      <c r="J70" s="103"/>
      <c r="K70" s="103"/>
      <c r="L70" s="103"/>
      <c r="M70" s="103"/>
      <c r="N70" s="103"/>
      <c r="O70" s="103"/>
      <c r="P70" s="103"/>
      <c r="Q70" s="103"/>
      <c r="R70" s="103"/>
      <c r="S70" s="103"/>
    </row>
    <row r="71" spans="1:19" s="300" customFormat="1" ht="12.75" x14ac:dyDescent="0.2">
      <c r="C71" s="299"/>
      <c r="E71" s="103"/>
      <c r="F71" s="103"/>
      <c r="G71" s="103"/>
      <c r="H71" s="103"/>
      <c r="I71" s="103"/>
      <c r="J71" s="103"/>
      <c r="K71" s="103"/>
      <c r="L71" s="103"/>
      <c r="M71" s="103"/>
      <c r="N71" s="103"/>
      <c r="O71" s="103"/>
      <c r="P71" s="103"/>
      <c r="Q71" s="103"/>
      <c r="R71" s="103"/>
      <c r="S71" s="103"/>
    </row>
    <row r="72" spans="1:19" s="300" customFormat="1" ht="12.75" x14ac:dyDescent="0.2">
      <c r="A72" s="103"/>
      <c r="C72" s="299"/>
      <c r="D72" s="103"/>
      <c r="E72" s="103"/>
      <c r="F72" s="103"/>
      <c r="G72" s="103"/>
      <c r="H72" s="103"/>
      <c r="I72" s="103"/>
      <c r="J72" s="103"/>
      <c r="K72" s="103"/>
      <c r="L72" s="103"/>
      <c r="M72" s="103"/>
      <c r="N72" s="103"/>
      <c r="O72" s="103"/>
      <c r="P72" s="103"/>
      <c r="Q72" s="103"/>
      <c r="R72" s="103"/>
      <c r="S72" s="103"/>
    </row>
    <row r="73" spans="1:19" s="300" customFormat="1" ht="12.75" x14ac:dyDescent="0.2">
      <c r="A73" s="103"/>
      <c r="B73" s="103"/>
      <c r="C73" s="301"/>
      <c r="D73" s="103"/>
      <c r="E73" s="103"/>
      <c r="F73" s="103"/>
      <c r="G73" s="103"/>
      <c r="H73" s="103"/>
      <c r="I73" s="103"/>
      <c r="J73" s="103"/>
      <c r="K73" s="103"/>
      <c r="L73" s="103"/>
      <c r="M73" s="103"/>
      <c r="N73" s="103"/>
      <c r="O73" s="103"/>
      <c r="P73" s="103"/>
      <c r="Q73" s="103"/>
      <c r="R73" s="103"/>
      <c r="S73" s="103"/>
    </row>
    <row r="74" spans="1:19" s="103" customFormat="1" ht="12.75" x14ac:dyDescent="0.2">
      <c r="C74" s="301"/>
    </row>
    <row r="75" spans="1:19" s="103" customFormat="1" ht="12.75" x14ac:dyDescent="0.2">
      <c r="C75" s="301"/>
    </row>
    <row r="76" spans="1:19" s="103" customFormat="1" ht="12.75" x14ac:dyDescent="0.2">
      <c r="C76" s="301"/>
    </row>
    <row r="77" spans="1:19" s="103" customFormat="1" ht="12.75" x14ac:dyDescent="0.2">
      <c r="C77" s="301"/>
    </row>
    <row r="78" spans="1:19" s="103" customFormat="1" ht="12.75" x14ac:dyDescent="0.2">
      <c r="C78" s="301"/>
    </row>
    <row r="79" spans="1:19" s="103" customFormat="1" ht="12.75" x14ac:dyDescent="0.2">
      <c r="C79" s="301"/>
    </row>
    <row r="80" spans="1:19" s="103" customFormat="1" ht="12.75" x14ac:dyDescent="0.2">
      <c r="C80" s="301"/>
    </row>
    <row r="81" spans="3:3" s="103" customFormat="1" ht="12.75" x14ac:dyDescent="0.2">
      <c r="C81" s="301"/>
    </row>
    <row r="82" spans="3:3" s="103" customFormat="1" ht="12.75" x14ac:dyDescent="0.2">
      <c r="C82" s="301"/>
    </row>
    <row r="83" spans="3:3" s="103" customFormat="1" ht="12.75" x14ac:dyDescent="0.2">
      <c r="C83" s="301"/>
    </row>
    <row r="84" spans="3:3" s="103" customFormat="1" ht="12.75" x14ac:dyDescent="0.2">
      <c r="C84" s="301"/>
    </row>
    <row r="85" spans="3:3" s="103" customFormat="1" ht="12.75" x14ac:dyDescent="0.2">
      <c r="C85" s="301"/>
    </row>
    <row r="86" spans="3:3" s="103" customFormat="1" ht="12.75" x14ac:dyDescent="0.2">
      <c r="C86" s="301"/>
    </row>
    <row r="87" spans="3:3" s="103" customFormat="1" ht="12.75" x14ac:dyDescent="0.2">
      <c r="C87" s="301"/>
    </row>
    <row r="88" spans="3:3" s="103" customFormat="1" ht="12.75" x14ac:dyDescent="0.2">
      <c r="C88" s="301"/>
    </row>
    <row r="89" spans="3:3" s="103" customFormat="1" ht="12.75" x14ac:dyDescent="0.2">
      <c r="C89" s="301"/>
    </row>
    <row r="90" spans="3:3" s="103" customFormat="1" ht="12.75" x14ac:dyDescent="0.2">
      <c r="C90" s="301"/>
    </row>
    <row r="91" spans="3:3" s="103" customFormat="1" ht="12.75" x14ac:dyDescent="0.2">
      <c r="C91" s="301"/>
    </row>
    <row r="92" spans="3:3" s="103" customFormat="1" ht="12.75" x14ac:dyDescent="0.2">
      <c r="C92" s="301"/>
    </row>
    <row r="93" spans="3:3" s="103" customFormat="1" ht="12.75" x14ac:dyDescent="0.2">
      <c r="C93" s="301"/>
    </row>
    <row r="94" spans="3:3" s="103" customFormat="1" ht="12.75" x14ac:dyDescent="0.2">
      <c r="C94" s="301"/>
    </row>
    <row r="95" spans="3:3" s="103" customFormat="1" ht="12.75" x14ac:dyDescent="0.2">
      <c r="C95" s="301"/>
    </row>
    <row r="96" spans="3:3" s="103" customFormat="1" ht="12.75" x14ac:dyDescent="0.2">
      <c r="C96" s="301"/>
    </row>
    <row r="97" spans="3:3" s="103" customFormat="1" ht="12.75" x14ac:dyDescent="0.2">
      <c r="C97" s="301"/>
    </row>
    <row r="98" spans="3:3" s="103" customFormat="1" ht="12.75" x14ac:dyDescent="0.2">
      <c r="C98" s="301"/>
    </row>
    <row r="99" spans="3:3" s="103" customFormat="1" ht="12.75" x14ac:dyDescent="0.2">
      <c r="C99" s="301"/>
    </row>
    <row r="100" spans="3:3" s="103" customFormat="1" ht="12.75" x14ac:dyDescent="0.2">
      <c r="C100" s="301"/>
    </row>
    <row r="101" spans="3:3" s="103" customFormat="1" ht="12.75" x14ac:dyDescent="0.2">
      <c r="C101" s="301"/>
    </row>
    <row r="102" spans="3:3" s="103" customFormat="1" ht="12.75" x14ac:dyDescent="0.2">
      <c r="C102" s="301"/>
    </row>
    <row r="103" spans="3:3" s="103" customFormat="1" ht="12.75" x14ac:dyDescent="0.2">
      <c r="C103" s="301"/>
    </row>
    <row r="104" spans="3:3" s="103" customFormat="1" ht="12.75" x14ac:dyDescent="0.2">
      <c r="C104" s="301"/>
    </row>
    <row r="105" spans="3:3" s="103" customFormat="1" ht="12.75" x14ac:dyDescent="0.2">
      <c r="C105" s="301"/>
    </row>
    <row r="106" spans="3:3" s="103" customFormat="1" ht="12.75" x14ac:dyDescent="0.2">
      <c r="C106" s="301"/>
    </row>
    <row r="107" spans="3:3" s="103" customFormat="1" ht="12.75" x14ac:dyDescent="0.2">
      <c r="C107" s="301"/>
    </row>
    <row r="108" spans="3:3" s="103" customFormat="1" ht="12.75" x14ac:dyDescent="0.2">
      <c r="C108" s="301"/>
    </row>
    <row r="109" spans="3:3" s="103" customFormat="1" ht="12.75" x14ac:dyDescent="0.2">
      <c r="C109" s="301"/>
    </row>
    <row r="110" spans="3:3" s="103" customFormat="1" ht="12.75" x14ac:dyDescent="0.2">
      <c r="C110" s="301"/>
    </row>
    <row r="111" spans="3:3" s="103" customFormat="1" ht="12.75" x14ac:dyDescent="0.2">
      <c r="C111" s="301"/>
    </row>
    <row r="112" spans="3:3" s="103" customFormat="1" ht="12.75" x14ac:dyDescent="0.2">
      <c r="C112" s="301"/>
    </row>
    <row r="113" spans="3:3" s="103" customFormat="1" ht="12.75" x14ac:dyDescent="0.2">
      <c r="C113" s="301"/>
    </row>
    <row r="114" spans="3:3" s="103" customFormat="1" ht="12.75" x14ac:dyDescent="0.2">
      <c r="C114" s="301"/>
    </row>
    <row r="115" spans="3:3" s="103" customFormat="1" ht="12.75" x14ac:dyDescent="0.2">
      <c r="C115" s="301"/>
    </row>
    <row r="116" spans="3:3" s="103" customFormat="1" ht="12.75" x14ac:dyDescent="0.2">
      <c r="C116" s="301"/>
    </row>
    <row r="117" spans="3:3" s="103" customFormat="1" ht="12.75" x14ac:dyDescent="0.2">
      <c r="C117" s="301"/>
    </row>
    <row r="118" spans="3:3" s="103" customFormat="1" ht="12.75" x14ac:dyDescent="0.2">
      <c r="C118" s="301"/>
    </row>
    <row r="119" spans="3:3" s="103" customFormat="1" ht="12.75" x14ac:dyDescent="0.2">
      <c r="C119" s="301"/>
    </row>
    <row r="120" spans="3:3" s="103" customFormat="1" ht="12.75" x14ac:dyDescent="0.2">
      <c r="C120" s="301"/>
    </row>
    <row r="121" spans="3:3" s="103" customFormat="1" ht="12.75" x14ac:dyDescent="0.2">
      <c r="C121" s="301"/>
    </row>
    <row r="122" spans="3:3" s="103" customFormat="1" ht="12.75" x14ac:dyDescent="0.2">
      <c r="C122" s="301"/>
    </row>
    <row r="123" spans="3:3" s="103" customFormat="1" ht="12.75" x14ac:dyDescent="0.2">
      <c r="C123" s="301"/>
    </row>
    <row r="124" spans="3:3" s="103" customFormat="1" ht="12.75" x14ac:dyDescent="0.2">
      <c r="C124" s="301"/>
    </row>
    <row r="125" spans="3:3" s="103" customFormat="1" ht="12.75" x14ac:dyDescent="0.2">
      <c r="C125" s="301"/>
    </row>
    <row r="126" spans="3:3" s="103" customFormat="1" ht="12.75" x14ac:dyDescent="0.2">
      <c r="C126" s="301"/>
    </row>
    <row r="127" spans="3:3" s="103" customFormat="1" ht="12.75" x14ac:dyDescent="0.2">
      <c r="C127" s="301"/>
    </row>
    <row r="128" spans="3:3" s="103" customFormat="1" ht="12.75" x14ac:dyDescent="0.2">
      <c r="C128" s="301"/>
    </row>
    <row r="129" spans="3:3" s="103" customFormat="1" ht="12.75" x14ac:dyDescent="0.2">
      <c r="C129" s="301"/>
    </row>
    <row r="130" spans="3:3" s="103" customFormat="1" ht="12.75" x14ac:dyDescent="0.2">
      <c r="C130" s="301"/>
    </row>
    <row r="131" spans="3:3" s="103" customFormat="1" ht="12.75" x14ac:dyDescent="0.2">
      <c r="C131" s="301"/>
    </row>
    <row r="132" spans="3:3" s="103" customFormat="1" ht="12.75" x14ac:dyDescent="0.2">
      <c r="C132" s="301"/>
    </row>
    <row r="133" spans="3:3" s="103" customFormat="1" ht="12.75" x14ac:dyDescent="0.2">
      <c r="C133" s="301"/>
    </row>
    <row r="134" spans="3:3" s="103" customFormat="1" ht="12.75" x14ac:dyDescent="0.2">
      <c r="C134" s="301"/>
    </row>
    <row r="135" spans="3:3" s="103" customFormat="1" ht="12.75" x14ac:dyDescent="0.2">
      <c r="C135" s="301"/>
    </row>
    <row r="136" spans="3:3" s="103" customFormat="1" ht="12.75" x14ac:dyDescent="0.2">
      <c r="C136" s="301"/>
    </row>
    <row r="137" spans="3:3" s="103" customFormat="1" ht="12.75" x14ac:dyDescent="0.2">
      <c r="C137" s="301"/>
    </row>
    <row r="138" spans="3:3" s="103" customFormat="1" ht="12.75" x14ac:dyDescent="0.2">
      <c r="C138" s="301"/>
    </row>
    <row r="139" spans="3:3" s="103" customFormat="1" ht="12.75" x14ac:dyDescent="0.2">
      <c r="C139" s="301"/>
    </row>
    <row r="140" spans="3:3" s="103" customFormat="1" ht="12.75" x14ac:dyDescent="0.2">
      <c r="C140" s="301"/>
    </row>
    <row r="141" spans="3:3" s="103" customFormat="1" ht="12.75" x14ac:dyDescent="0.2">
      <c r="C141" s="301"/>
    </row>
    <row r="142" spans="3:3" s="103" customFormat="1" ht="12.75" x14ac:dyDescent="0.2">
      <c r="C142" s="301"/>
    </row>
    <row r="143" spans="3:3" s="103" customFormat="1" ht="12.75" x14ac:dyDescent="0.2">
      <c r="C143" s="301"/>
    </row>
    <row r="144" spans="3:3" s="103" customFormat="1" ht="12.75" x14ac:dyDescent="0.2">
      <c r="C144" s="301"/>
    </row>
    <row r="145" spans="3:13" s="103" customFormat="1" ht="12.75" x14ac:dyDescent="0.2">
      <c r="C145" s="301"/>
    </row>
    <row r="146" spans="3:13" s="103" customFormat="1" ht="12.75" x14ac:dyDescent="0.2">
      <c r="C146" s="301"/>
    </row>
    <row r="147" spans="3:13" s="103" customFormat="1" ht="12.75" x14ac:dyDescent="0.2">
      <c r="C147" s="301"/>
    </row>
    <row r="148" spans="3:13" s="103" customFormat="1" ht="12.75" x14ac:dyDescent="0.2">
      <c r="C148" s="301"/>
    </row>
    <row r="149" spans="3:13" s="103" customFormat="1" ht="12.75" x14ac:dyDescent="0.2">
      <c r="C149" s="301"/>
    </row>
    <row r="150" spans="3:13" s="103" customFormat="1" ht="12.75" x14ac:dyDescent="0.2">
      <c r="C150" s="301"/>
    </row>
    <row r="151" spans="3:13" s="103" customFormat="1" ht="12.75" x14ac:dyDescent="0.2">
      <c r="C151" s="301"/>
    </row>
    <row r="152" spans="3:13" s="103" customFormat="1" ht="12.75" x14ac:dyDescent="0.2">
      <c r="C152" s="301"/>
    </row>
    <row r="153" spans="3:13" s="103" customFormat="1" ht="12.75" x14ac:dyDescent="0.2">
      <c r="C153" s="301"/>
    </row>
    <row r="154" spans="3:13" s="103" customFormat="1" ht="12.75" x14ac:dyDescent="0.2">
      <c r="C154" s="301"/>
    </row>
    <row r="155" spans="3:13" s="103" customFormat="1" ht="12.75" x14ac:dyDescent="0.2">
      <c r="C155" s="301"/>
    </row>
    <row r="156" spans="3:13" s="103" customFormat="1" ht="12.75" x14ac:dyDescent="0.2">
      <c r="C156" s="301"/>
    </row>
    <row r="157" spans="3:13" s="103" customFormat="1" ht="12.75" x14ac:dyDescent="0.2">
      <c r="C157" s="301"/>
    </row>
    <row r="158" spans="3:13" s="103" customFormat="1" ht="12.75" x14ac:dyDescent="0.2">
      <c r="C158" s="301"/>
    </row>
    <row r="159" spans="3:13" s="103" customFormat="1" ht="12.75" x14ac:dyDescent="0.2">
      <c r="C159" s="301"/>
    </row>
    <row r="160" spans="3:13" s="103" customFormat="1" x14ac:dyDescent="0.25">
      <c r="C160" s="301"/>
      <c r="G160" s="302"/>
      <c r="H160" s="302"/>
      <c r="I160" s="302"/>
      <c r="J160" s="302"/>
      <c r="K160" s="302"/>
      <c r="L160" s="302"/>
      <c r="M160" s="302"/>
    </row>
    <row r="161" spans="1:19" s="103" customFormat="1" x14ac:dyDescent="0.25">
      <c r="C161" s="301"/>
      <c r="G161" s="302"/>
      <c r="H161" s="302"/>
      <c r="I161" s="302"/>
      <c r="J161" s="302"/>
      <c r="K161" s="302"/>
      <c r="L161" s="302"/>
      <c r="M161" s="302"/>
    </row>
    <row r="162" spans="1:19" s="103" customFormat="1" x14ac:dyDescent="0.25">
      <c r="C162" s="301"/>
      <c r="G162" s="302"/>
      <c r="H162" s="302"/>
      <c r="I162" s="302"/>
      <c r="J162" s="302"/>
      <c r="K162" s="302"/>
      <c r="L162" s="302"/>
      <c r="M162" s="302"/>
    </row>
    <row r="163" spans="1:19" s="103" customFormat="1" x14ac:dyDescent="0.25">
      <c r="C163" s="301"/>
      <c r="G163" s="302"/>
      <c r="H163" s="302"/>
      <c r="I163" s="302"/>
      <c r="J163" s="302"/>
      <c r="K163" s="302"/>
      <c r="L163" s="302"/>
      <c r="M163" s="302"/>
    </row>
    <row r="164" spans="1:19" s="103" customFormat="1" x14ac:dyDescent="0.25">
      <c r="C164" s="301"/>
      <c r="G164" s="302"/>
      <c r="H164" s="302"/>
      <c r="I164" s="302"/>
      <c r="J164" s="302"/>
      <c r="K164" s="302"/>
      <c r="L164" s="302"/>
      <c r="M164" s="302"/>
    </row>
    <row r="165" spans="1:19" s="103" customFormat="1" x14ac:dyDescent="0.25">
      <c r="C165" s="301"/>
      <c r="G165" s="302"/>
      <c r="H165" s="302"/>
      <c r="I165" s="302"/>
      <c r="J165" s="302"/>
      <c r="K165" s="302"/>
      <c r="L165" s="302"/>
      <c r="M165" s="302"/>
      <c r="N165" s="302"/>
      <c r="O165" s="302"/>
      <c r="P165" s="302"/>
      <c r="Q165" s="302"/>
      <c r="R165" s="302"/>
      <c r="S165" s="302"/>
    </row>
    <row r="166" spans="1:19" s="103" customFormat="1" x14ac:dyDescent="0.25">
      <c r="C166" s="301"/>
      <c r="G166" s="302"/>
      <c r="H166" s="302"/>
      <c r="I166" s="302"/>
      <c r="J166" s="302"/>
      <c r="K166" s="302"/>
      <c r="L166" s="302"/>
      <c r="M166" s="302"/>
      <c r="N166" s="302"/>
      <c r="O166" s="302"/>
      <c r="P166" s="302"/>
      <c r="Q166" s="302"/>
      <c r="R166" s="302"/>
      <c r="S166" s="302"/>
    </row>
    <row r="167" spans="1:19" s="103" customFormat="1" x14ac:dyDescent="0.25">
      <c r="C167" s="301"/>
      <c r="G167" s="302"/>
      <c r="H167" s="302"/>
      <c r="I167" s="302"/>
      <c r="J167" s="302"/>
      <c r="K167" s="302"/>
      <c r="L167" s="302"/>
      <c r="M167" s="302"/>
      <c r="N167" s="302"/>
      <c r="O167" s="302"/>
      <c r="P167" s="302"/>
      <c r="Q167" s="302"/>
      <c r="R167" s="302"/>
      <c r="S167" s="302"/>
    </row>
    <row r="168" spans="1:19" s="103" customFormat="1" x14ac:dyDescent="0.25">
      <c r="C168" s="301"/>
      <c r="E168" s="302"/>
      <c r="G168" s="302"/>
      <c r="H168" s="302"/>
      <c r="I168" s="302"/>
      <c r="J168" s="302"/>
      <c r="K168" s="302"/>
      <c r="L168" s="302"/>
      <c r="M168" s="302"/>
      <c r="N168" s="302"/>
      <c r="O168" s="302"/>
      <c r="P168" s="302"/>
      <c r="Q168" s="302"/>
      <c r="R168" s="302"/>
      <c r="S168" s="302"/>
    </row>
    <row r="169" spans="1:19" s="103" customFormat="1" x14ac:dyDescent="0.25">
      <c r="C169" s="301"/>
      <c r="E169" s="302"/>
      <c r="G169" s="302"/>
      <c r="H169" s="302"/>
      <c r="I169" s="302"/>
      <c r="J169" s="302"/>
      <c r="K169" s="302"/>
      <c r="L169" s="302"/>
      <c r="M169" s="302"/>
      <c r="N169" s="302"/>
      <c r="O169" s="302"/>
      <c r="P169" s="302"/>
      <c r="Q169" s="302"/>
      <c r="R169" s="302"/>
      <c r="S169" s="302"/>
    </row>
    <row r="170" spans="1:19" s="103" customFormat="1" x14ac:dyDescent="0.25">
      <c r="C170" s="301"/>
      <c r="E170" s="302"/>
      <c r="F170" s="302"/>
      <c r="G170" s="302"/>
      <c r="H170" s="302"/>
      <c r="I170" s="302"/>
      <c r="J170" s="302"/>
      <c r="K170" s="302"/>
      <c r="L170" s="302"/>
      <c r="M170" s="302"/>
      <c r="N170" s="302"/>
      <c r="O170" s="302"/>
      <c r="P170" s="302"/>
      <c r="Q170" s="302"/>
      <c r="R170" s="302"/>
      <c r="S170" s="302"/>
    </row>
    <row r="171" spans="1:19" s="103" customFormat="1" x14ac:dyDescent="0.25">
      <c r="C171" s="301"/>
      <c r="E171" s="302"/>
      <c r="F171" s="302"/>
      <c r="G171" s="302"/>
      <c r="H171" s="302"/>
      <c r="I171" s="302"/>
      <c r="J171" s="302"/>
      <c r="K171" s="302"/>
      <c r="L171" s="302"/>
      <c r="M171" s="302"/>
      <c r="N171" s="302"/>
      <c r="O171" s="302"/>
      <c r="P171" s="302"/>
      <c r="Q171" s="302"/>
      <c r="R171" s="302"/>
      <c r="S171" s="302"/>
    </row>
    <row r="172" spans="1:19" s="103" customFormat="1" x14ac:dyDescent="0.25">
      <c r="C172" s="301"/>
      <c r="E172" s="302"/>
      <c r="F172" s="302"/>
      <c r="G172" s="302"/>
      <c r="H172" s="302"/>
      <c r="I172" s="302"/>
      <c r="J172" s="302"/>
      <c r="K172" s="302"/>
      <c r="L172" s="302"/>
      <c r="M172" s="302"/>
      <c r="N172" s="302"/>
      <c r="O172" s="302"/>
      <c r="P172" s="302"/>
      <c r="Q172" s="302"/>
      <c r="R172" s="302"/>
      <c r="S172" s="302"/>
    </row>
    <row r="173" spans="1:19" s="103" customFormat="1" x14ac:dyDescent="0.25">
      <c r="A173" s="302"/>
      <c r="C173" s="301"/>
      <c r="D173" s="302"/>
      <c r="E173" s="302"/>
      <c r="F173" s="302"/>
      <c r="G173" s="302"/>
      <c r="H173" s="302"/>
      <c r="I173" s="302"/>
      <c r="J173" s="302"/>
      <c r="K173" s="302"/>
      <c r="L173" s="302"/>
      <c r="M173" s="302"/>
      <c r="N173" s="302"/>
      <c r="O173" s="302"/>
      <c r="P173" s="302"/>
      <c r="Q173" s="302"/>
      <c r="R173" s="302"/>
      <c r="S173" s="302"/>
    </row>
    <row r="174" spans="1:19" s="103" customFormat="1" x14ac:dyDescent="0.25">
      <c r="A174" s="302"/>
      <c r="B174" s="302"/>
      <c r="C174" s="303"/>
      <c r="D174" s="302"/>
      <c r="E174" s="302"/>
      <c r="F174" s="302"/>
      <c r="G174" s="302"/>
      <c r="H174" s="302"/>
      <c r="I174" s="302"/>
      <c r="J174" s="302"/>
      <c r="K174" s="302"/>
      <c r="L174" s="302"/>
      <c r="M174" s="302"/>
      <c r="N174" s="302"/>
      <c r="O174" s="302"/>
      <c r="P174" s="302"/>
      <c r="Q174" s="302"/>
      <c r="R174" s="302"/>
      <c r="S174" s="302"/>
    </row>
  </sheetData>
  <sheetProtection algorithmName="SHA-512" hashValue="phAmVdXQNiv4Qy915RkMK+X7e/JarO4z3cRCNy1lAjzDsJP1V1r5UgmIpf0U/AnaZGa0D0Gl6KM3t0+uF384IA==" saltValue="O7m2VjxyPSafwLMd3KGwvA==" spinCount="100000" sheet="1" objects="1" scenarios="1"/>
  <mergeCells count="25">
    <mergeCell ref="D13:E13"/>
    <mergeCell ref="G13:I13"/>
    <mergeCell ref="G14:I14"/>
    <mergeCell ref="D9:E9"/>
    <mergeCell ref="F9:I9"/>
    <mergeCell ref="D12:E12"/>
    <mergeCell ref="F12:G12"/>
    <mergeCell ref="H12:I12"/>
    <mergeCell ref="F7:I7"/>
    <mergeCell ref="A1:J1"/>
    <mergeCell ref="A2:J2"/>
    <mergeCell ref="A3:J3"/>
    <mergeCell ref="D4:I4"/>
    <mergeCell ref="F5:G5"/>
    <mergeCell ref="E37:H37"/>
    <mergeCell ref="E38:H38"/>
    <mergeCell ref="E31:H31"/>
    <mergeCell ref="E32:H32"/>
    <mergeCell ref="H15:I15"/>
    <mergeCell ref="D17:G17"/>
    <mergeCell ref="H17:I17"/>
    <mergeCell ref="E33:H33"/>
    <mergeCell ref="E36:H36"/>
    <mergeCell ref="E23:G23"/>
    <mergeCell ref="D18:G18"/>
  </mergeCells>
  <dataValidations disablePrompts="1" count="5">
    <dataValidation type="list" allowBlank="1" showInputMessage="1" showErrorMessage="1" sqref="I31:I33 JE36:JE38 TA36:TA38 ACW36:ACW38 AMS36:AMS38 AWO36:AWO38 BGK36:BGK38 BQG36:BQG38 CAC36:CAC38 CJY36:CJY38 CTU36:CTU38 DDQ36:DDQ38 DNM36:DNM38 DXI36:DXI38 EHE36:EHE38 ERA36:ERA38 FAW36:FAW38 FKS36:FKS38 FUO36:FUO38 GEK36:GEK38 GOG36:GOG38 GYC36:GYC38 HHY36:HHY38 HRU36:HRU38 IBQ36:IBQ38 ILM36:ILM38 IVI36:IVI38 JFE36:JFE38 JPA36:JPA38 JYW36:JYW38 KIS36:KIS38 KSO36:KSO38 LCK36:LCK38 LMG36:LMG38 LWC36:LWC38 MFY36:MFY38 MPU36:MPU38 MZQ36:MZQ38 NJM36:NJM38 NTI36:NTI38 ODE36:ODE38 ONA36:ONA38 OWW36:OWW38 PGS36:PGS38 PQO36:PQO38 QAK36:QAK38 QKG36:QKG38 QUC36:QUC38 RDY36:RDY38 RNU36:RNU38 RXQ36:RXQ38 SHM36:SHM38 SRI36:SRI38 TBE36:TBE38 TLA36:TLA38 TUW36:TUW38 UES36:UES38 UOO36:UOO38 UYK36:UYK38 VIG36:VIG38 VSC36:VSC38 WBY36:WBY38 WLU36:WLU38 WVQ36:WVQ38 I65499:I65501 JE65504:JE65506 TA65504:TA65506 ACW65504:ACW65506 AMS65504:AMS65506 AWO65504:AWO65506 BGK65504:BGK65506 BQG65504:BQG65506 CAC65504:CAC65506 CJY65504:CJY65506 CTU65504:CTU65506 DDQ65504:DDQ65506 DNM65504:DNM65506 DXI65504:DXI65506 EHE65504:EHE65506 ERA65504:ERA65506 FAW65504:FAW65506 FKS65504:FKS65506 FUO65504:FUO65506 GEK65504:GEK65506 GOG65504:GOG65506 GYC65504:GYC65506 HHY65504:HHY65506 HRU65504:HRU65506 IBQ65504:IBQ65506 ILM65504:ILM65506 IVI65504:IVI65506 JFE65504:JFE65506 JPA65504:JPA65506 JYW65504:JYW65506 KIS65504:KIS65506 KSO65504:KSO65506 LCK65504:LCK65506 LMG65504:LMG65506 LWC65504:LWC65506 MFY65504:MFY65506 MPU65504:MPU65506 MZQ65504:MZQ65506 NJM65504:NJM65506 NTI65504:NTI65506 ODE65504:ODE65506 ONA65504:ONA65506 OWW65504:OWW65506 PGS65504:PGS65506 PQO65504:PQO65506 QAK65504:QAK65506 QKG65504:QKG65506 QUC65504:QUC65506 RDY65504:RDY65506 RNU65504:RNU65506 RXQ65504:RXQ65506 SHM65504:SHM65506 SRI65504:SRI65506 TBE65504:TBE65506 TLA65504:TLA65506 TUW65504:TUW65506 UES65504:UES65506 UOO65504:UOO65506 UYK65504:UYK65506 VIG65504:VIG65506 VSC65504:VSC65506 WBY65504:WBY65506 WLU65504:WLU65506 WVQ65504:WVQ65506 I131035:I131037 JE131040:JE131042 TA131040:TA131042 ACW131040:ACW131042 AMS131040:AMS131042 AWO131040:AWO131042 BGK131040:BGK131042 BQG131040:BQG131042 CAC131040:CAC131042 CJY131040:CJY131042 CTU131040:CTU131042 DDQ131040:DDQ131042 DNM131040:DNM131042 DXI131040:DXI131042 EHE131040:EHE131042 ERA131040:ERA131042 FAW131040:FAW131042 FKS131040:FKS131042 FUO131040:FUO131042 GEK131040:GEK131042 GOG131040:GOG131042 GYC131040:GYC131042 HHY131040:HHY131042 HRU131040:HRU131042 IBQ131040:IBQ131042 ILM131040:ILM131042 IVI131040:IVI131042 JFE131040:JFE131042 JPA131040:JPA131042 JYW131040:JYW131042 KIS131040:KIS131042 KSO131040:KSO131042 LCK131040:LCK131042 LMG131040:LMG131042 LWC131040:LWC131042 MFY131040:MFY131042 MPU131040:MPU131042 MZQ131040:MZQ131042 NJM131040:NJM131042 NTI131040:NTI131042 ODE131040:ODE131042 ONA131040:ONA131042 OWW131040:OWW131042 PGS131040:PGS131042 PQO131040:PQO131042 QAK131040:QAK131042 QKG131040:QKG131042 QUC131040:QUC131042 RDY131040:RDY131042 RNU131040:RNU131042 RXQ131040:RXQ131042 SHM131040:SHM131042 SRI131040:SRI131042 TBE131040:TBE131042 TLA131040:TLA131042 TUW131040:TUW131042 UES131040:UES131042 UOO131040:UOO131042 UYK131040:UYK131042 VIG131040:VIG131042 VSC131040:VSC131042 WBY131040:WBY131042 WLU131040:WLU131042 WVQ131040:WVQ131042 I196571:I196573 JE196576:JE196578 TA196576:TA196578 ACW196576:ACW196578 AMS196576:AMS196578 AWO196576:AWO196578 BGK196576:BGK196578 BQG196576:BQG196578 CAC196576:CAC196578 CJY196576:CJY196578 CTU196576:CTU196578 DDQ196576:DDQ196578 DNM196576:DNM196578 DXI196576:DXI196578 EHE196576:EHE196578 ERA196576:ERA196578 FAW196576:FAW196578 FKS196576:FKS196578 FUO196576:FUO196578 GEK196576:GEK196578 GOG196576:GOG196578 GYC196576:GYC196578 HHY196576:HHY196578 HRU196576:HRU196578 IBQ196576:IBQ196578 ILM196576:ILM196578 IVI196576:IVI196578 JFE196576:JFE196578 JPA196576:JPA196578 JYW196576:JYW196578 KIS196576:KIS196578 KSO196576:KSO196578 LCK196576:LCK196578 LMG196576:LMG196578 LWC196576:LWC196578 MFY196576:MFY196578 MPU196576:MPU196578 MZQ196576:MZQ196578 NJM196576:NJM196578 NTI196576:NTI196578 ODE196576:ODE196578 ONA196576:ONA196578 OWW196576:OWW196578 PGS196576:PGS196578 PQO196576:PQO196578 QAK196576:QAK196578 QKG196576:QKG196578 QUC196576:QUC196578 RDY196576:RDY196578 RNU196576:RNU196578 RXQ196576:RXQ196578 SHM196576:SHM196578 SRI196576:SRI196578 TBE196576:TBE196578 TLA196576:TLA196578 TUW196576:TUW196578 UES196576:UES196578 UOO196576:UOO196578 UYK196576:UYK196578 VIG196576:VIG196578 VSC196576:VSC196578 WBY196576:WBY196578 WLU196576:WLU196578 WVQ196576:WVQ196578 I262107:I262109 JE262112:JE262114 TA262112:TA262114 ACW262112:ACW262114 AMS262112:AMS262114 AWO262112:AWO262114 BGK262112:BGK262114 BQG262112:BQG262114 CAC262112:CAC262114 CJY262112:CJY262114 CTU262112:CTU262114 DDQ262112:DDQ262114 DNM262112:DNM262114 DXI262112:DXI262114 EHE262112:EHE262114 ERA262112:ERA262114 FAW262112:FAW262114 FKS262112:FKS262114 FUO262112:FUO262114 GEK262112:GEK262114 GOG262112:GOG262114 GYC262112:GYC262114 HHY262112:HHY262114 HRU262112:HRU262114 IBQ262112:IBQ262114 ILM262112:ILM262114 IVI262112:IVI262114 JFE262112:JFE262114 JPA262112:JPA262114 JYW262112:JYW262114 KIS262112:KIS262114 KSO262112:KSO262114 LCK262112:LCK262114 LMG262112:LMG262114 LWC262112:LWC262114 MFY262112:MFY262114 MPU262112:MPU262114 MZQ262112:MZQ262114 NJM262112:NJM262114 NTI262112:NTI262114 ODE262112:ODE262114 ONA262112:ONA262114 OWW262112:OWW262114 PGS262112:PGS262114 PQO262112:PQO262114 QAK262112:QAK262114 QKG262112:QKG262114 QUC262112:QUC262114 RDY262112:RDY262114 RNU262112:RNU262114 RXQ262112:RXQ262114 SHM262112:SHM262114 SRI262112:SRI262114 TBE262112:TBE262114 TLA262112:TLA262114 TUW262112:TUW262114 UES262112:UES262114 UOO262112:UOO262114 UYK262112:UYK262114 VIG262112:VIG262114 VSC262112:VSC262114 WBY262112:WBY262114 WLU262112:WLU262114 WVQ262112:WVQ262114 I327643:I327645 JE327648:JE327650 TA327648:TA327650 ACW327648:ACW327650 AMS327648:AMS327650 AWO327648:AWO327650 BGK327648:BGK327650 BQG327648:BQG327650 CAC327648:CAC327650 CJY327648:CJY327650 CTU327648:CTU327650 DDQ327648:DDQ327650 DNM327648:DNM327650 DXI327648:DXI327650 EHE327648:EHE327650 ERA327648:ERA327650 FAW327648:FAW327650 FKS327648:FKS327650 FUO327648:FUO327650 GEK327648:GEK327650 GOG327648:GOG327650 GYC327648:GYC327650 HHY327648:HHY327650 HRU327648:HRU327650 IBQ327648:IBQ327650 ILM327648:ILM327650 IVI327648:IVI327650 JFE327648:JFE327650 JPA327648:JPA327650 JYW327648:JYW327650 KIS327648:KIS327650 KSO327648:KSO327650 LCK327648:LCK327650 LMG327648:LMG327650 LWC327648:LWC327650 MFY327648:MFY327650 MPU327648:MPU327650 MZQ327648:MZQ327650 NJM327648:NJM327650 NTI327648:NTI327650 ODE327648:ODE327650 ONA327648:ONA327650 OWW327648:OWW327650 PGS327648:PGS327650 PQO327648:PQO327650 QAK327648:QAK327650 QKG327648:QKG327650 QUC327648:QUC327650 RDY327648:RDY327650 RNU327648:RNU327650 RXQ327648:RXQ327650 SHM327648:SHM327650 SRI327648:SRI327650 TBE327648:TBE327650 TLA327648:TLA327650 TUW327648:TUW327650 UES327648:UES327650 UOO327648:UOO327650 UYK327648:UYK327650 VIG327648:VIG327650 VSC327648:VSC327650 WBY327648:WBY327650 WLU327648:WLU327650 WVQ327648:WVQ327650 I393179:I393181 JE393184:JE393186 TA393184:TA393186 ACW393184:ACW393186 AMS393184:AMS393186 AWO393184:AWO393186 BGK393184:BGK393186 BQG393184:BQG393186 CAC393184:CAC393186 CJY393184:CJY393186 CTU393184:CTU393186 DDQ393184:DDQ393186 DNM393184:DNM393186 DXI393184:DXI393186 EHE393184:EHE393186 ERA393184:ERA393186 FAW393184:FAW393186 FKS393184:FKS393186 FUO393184:FUO393186 GEK393184:GEK393186 GOG393184:GOG393186 GYC393184:GYC393186 HHY393184:HHY393186 HRU393184:HRU393186 IBQ393184:IBQ393186 ILM393184:ILM393186 IVI393184:IVI393186 JFE393184:JFE393186 JPA393184:JPA393186 JYW393184:JYW393186 KIS393184:KIS393186 KSO393184:KSO393186 LCK393184:LCK393186 LMG393184:LMG393186 LWC393184:LWC393186 MFY393184:MFY393186 MPU393184:MPU393186 MZQ393184:MZQ393186 NJM393184:NJM393186 NTI393184:NTI393186 ODE393184:ODE393186 ONA393184:ONA393186 OWW393184:OWW393186 PGS393184:PGS393186 PQO393184:PQO393186 QAK393184:QAK393186 QKG393184:QKG393186 QUC393184:QUC393186 RDY393184:RDY393186 RNU393184:RNU393186 RXQ393184:RXQ393186 SHM393184:SHM393186 SRI393184:SRI393186 TBE393184:TBE393186 TLA393184:TLA393186 TUW393184:TUW393186 UES393184:UES393186 UOO393184:UOO393186 UYK393184:UYK393186 VIG393184:VIG393186 VSC393184:VSC393186 WBY393184:WBY393186 WLU393184:WLU393186 WVQ393184:WVQ393186 I458715:I458717 JE458720:JE458722 TA458720:TA458722 ACW458720:ACW458722 AMS458720:AMS458722 AWO458720:AWO458722 BGK458720:BGK458722 BQG458720:BQG458722 CAC458720:CAC458722 CJY458720:CJY458722 CTU458720:CTU458722 DDQ458720:DDQ458722 DNM458720:DNM458722 DXI458720:DXI458722 EHE458720:EHE458722 ERA458720:ERA458722 FAW458720:FAW458722 FKS458720:FKS458722 FUO458720:FUO458722 GEK458720:GEK458722 GOG458720:GOG458722 GYC458720:GYC458722 HHY458720:HHY458722 HRU458720:HRU458722 IBQ458720:IBQ458722 ILM458720:ILM458722 IVI458720:IVI458722 JFE458720:JFE458722 JPA458720:JPA458722 JYW458720:JYW458722 KIS458720:KIS458722 KSO458720:KSO458722 LCK458720:LCK458722 LMG458720:LMG458722 LWC458720:LWC458722 MFY458720:MFY458722 MPU458720:MPU458722 MZQ458720:MZQ458722 NJM458720:NJM458722 NTI458720:NTI458722 ODE458720:ODE458722 ONA458720:ONA458722 OWW458720:OWW458722 PGS458720:PGS458722 PQO458720:PQO458722 QAK458720:QAK458722 QKG458720:QKG458722 QUC458720:QUC458722 RDY458720:RDY458722 RNU458720:RNU458722 RXQ458720:RXQ458722 SHM458720:SHM458722 SRI458720:SRI458722 TBE458720:TBE458722 TLA458720:TLA458722 TUW458720:TUW458722 UES458720:UES458722 UOO458720:UOO458722 UYK458720:UYK458722 VIG458720:VIG458722 VSC458720:VSC458722 WBY458720:WBY458722 WLU458720:WLU458722 WVQ458720:WVQ458722 I524251:I524253 JE524256:JE524258 TA524256:TA524258 ACW524256:ACW524258 AMS524256:AMS524258 AWO524256:AWO524258 BGK524256:BGK524258 BQG524256:BQG524258 CAC524256:CAC524258 CJY524256:CJY524258 CTU524256:CTU524258 DDQ524256:DDQ524258 DNM524256:DNM524258 DXI524256:DXI524258 EHE524256:EHE524258 ERA524256:ERA524258 FAW524256:FAW524258 FKS524256:FKS524258 FUO524256:FUO524258 GEK524256:GEK524258 GOG524256:GOG524258 GYC524256:GYC524258 HHY524256:HHY524258 HRU524256:HRU524258 IBQ524256:IBQ524258 ILM524256:ILM524258 IVI524256:IVI524258 JFE524256:JFE524258 JPA524256:JPA524258 JYW524256:JYW524258 KIS524256:KIS524258 KSO524256:KSO524258 LCK524256:LCK524258 LMG524256:LMG524258 LWC524256:LWC524258 MFY524256:MFY524258 MPU524256:MPU524258 MZQ524256:MZQ524258 NJM524256:NJM524258 NTI524256:NTI524258 ODE524256:ODE524258 ONA524256:ONA524258 OWW524256:OWW524258 PGS524256:PGS524258 PQO524256:PQO524258 QAK524256:QAK524258 QKG524256:QKG524258 QUC524256:QUC524258 RDY524256:RDY524258 RNU524256:RNU524258 RXQ524256:RXQ524258 SHM524256:SHM524258 SRI524256:SRI524258 TBE524256:TBE524258 TLA524256:TLA524258 TUW524256:TUW524258 UES524256:UES524258 UOO524256:UOO524258 UYK524256:UYK524258 VIG524256:VIG524258 VSC524256:VSC524258 WBY524256:WBY524258 WLU524256:WLU524258 WVQ524256:WVQ524258 I589787:I589789 JE589792:JE589794 TA589792:TA589794 ACW589792:ACW589794 AMS589792:AMS589794 AWO589792:AWO589794 BGK589792:BGK589794 BQG589792:BQG589794 CAC589792:CAC589794 CJY589792:CJY589794 CTU589792:CTU589794 DDQ589792:DDQ589794 DNM589792:DNM589794 DXI589792:DXI589794 EHE589792:EHE589794 ERA589792:ERA589794 FAW589792:FAW589794 FKS589792:FKS589794 FUO589792:FUO589794 GEK589792:GEK589794 GOG589792:GOG589794 GYC589792:GYC589794 HHY589792:HHY589794 HRU589792:HRU589794 IBQ589792:IBQ589794 ILM589792:ILM589794 IVI589792:IVI589794 JFE589792:JFE589794 JPA589792:JPA589794 JYW589792:JYW589794 KIS589792:KIS589794 KSO589792:KSO589794 LCK589792:LCK589794 LMG589792:LMG589794 LWC589792:LWC589794 MFY589792:MFY589794 MPU589792:MPU589794 MZQ589792:MZQ589794 NJM589792:NJM589794 NTI589792:NTI589794 ODE589792:ODE589794 ONA589792:ONA589794 OWW589792:OWW589794 PGS589792:PGS589794 PQO589792:PQO589794 QAK589792:QAK589794 QKG589792:QKG589794 QUC589792:QUC589794 RDY589792:RDY589794 RNU589792:RNU589794 RXQ589792:RXQ589794 SHM589792:SHM589794 SRI589792:SRI589794 TBE589792:TBE589794 TLA589792:TLA589794 TUW589792:TUW589794 UES589792:UES589794 UOO589792:UOO589794 UYK589792:UYK589794 VIG589792:VIG589794 VSC589792:VSC589794 WBY589792:WBY589794 WLU589792:WLU589794 WVQ589792:WVQ589794 I655323:I655325 JE655328:JE655330 TA655328:TA655330 ACW655328:ACW655330 AMS655328:AMS655330 AWO655328:AWO655330 BGK655328:BGK655330 BQG655328:BQG655330 CAC655328:CAC655330 CJY655328:CJY655330 CTU655328:CTU655330 DDQ655328:DDQ655330 DNM655328:DNM655330 DXI655328:DXI655330 EHE655328:EHE655330 ERA655328:ERA655330 FAW655328:FAW655330 FKS655328:FKS655330 FUO655328:FUO655330 GEK655328:GEK655330 GOG655328:GOG655330 GYC655328:GYC655330 HHY655328:HHY655330 HRU655328:HRU655330 IBQ655328:IBQ655330 ILM655328:ILM655330 IVI655328:IVI655330 JFE655328:JFE655330 JPA655328:JPA655330 JYW655328:JYW655330 KIS655328:KIS655330 KSO655328:KSO655330 LCK655328:LCK655330 LMG655328:LMG655330 LWC655328:LWC655330 MFY655328:MFY655330 MPU655328:MPU655330 MZQ655328:MZQ655330 NJM655328:NJM655330 NTI655328:NTI655330 ODE655328:ODE655330 ONA655328:ONA655330 OWW655328:OWW655330 PGS655328:PGS655330 PQO655328:PQO655330 QAK655328:QAK655330 QKG655328:QKG655330 QUC655328:QUC655330 RDY655328:RDY655330 RNU655328:RNU655330 RXQ655328:RXQ655330 SHM655328:SHM655330 SRI655328:SRI655330 TBE655328:TBE655330 TLA655328:TLA655330 TUW655328:TUW655330 UES655328:UES655330 UOO655328:UOO655330 UYK655328:UYK655330 VIG655328:VIG655330 VSC655328:VSC655330 WBY655328:WBY655330 WLU655328:WLU655330 WVQ655328:WVQ655330 I720859:I720861 JE720864:JE720866 TA720864:TA720866 ACW720864:ACW720866 AMS720864:AMS720866 AWO720864:AWO720866 BGK720864:BGK720866 BQG720864:BQG720866 CAC720864:CAC720866 CJY720864:CJY720866 CTU720864:CTU720866 DDQ720864:DDQ720866 DNM720864:DNM720866 DXI720864:DXI720866 EHE720864:EHE720866 ERA720864:ERA720866 FAW720864:FAW720866 FKS720864:FKS720866 FUO720864:FUO720866 GEK720864:GEK720866 GOG720864:GOG720866 GYC720864:GYC720866 HHY720864:HHY720866 HRU720864:HRU720866 IBQ720864:IBQ720866 ILM720864:ILM720866 IVI720864:IVI720866 JFE720864:JFE720866 JPA720864:JPA720866 JYW720864:JYW720866 KIS720864:KIS720866 KSO720864:KSO720866 LCK720864:LCK720866 LMG720864:LMG720866 LWC720864:LWC720866 MFY720864:MFY720866 MPU720864:MPU720866 MZQ720864:MZQ720866 NJM720864:NJM720866 NTI720864:NTI720866 ODE720864:ODE720866 ONA720864:ONA720866 OWW720864:OWW720866 PGS720864:PGS720866 PQO720864:PQO720866 QAK720864:QAK720866 QKG720864:QKG720866 QUC720864:QUC720866 RDY720864:RDY720866 RNU720864:RNU720866 RXQ720864:RXQ720866 SHM720864:SHM720866 SRI720864:SRI720866 TBE720864:TBE720866 TLA720864:TLA720866 TUW720864:TUW720866 UES720864:UES720866 UOO720864:UOO720866 UYK720864:UYK720866 VIG720864:VIG720866 VSC720864:VSC720866 WBY720864:WBY720866 WLU720864:WLU720866 WVQ720864:WVQ720866 I786395:I786397 JE786400:JE786402 TA786400:TA786402 ACW786400:ACW786402 AMS786400:AMS786402 AWO786400:AWO786402 BGK786400:BGK786402 BQG786400:BQG786402 CAC786400:CAC786402 CJY786400:CJY786402 CTU786400:CTU786402 DDQ786400:DDQ786402 DNM786400:DNM786402 DXI786400:DXI786402 EHE786400:EHE786402 ERA786400:ERA786402 FAW786400:FAW786402 FKS786400:FKS786402 FUO786400:FUO786402 GEK786400:GEK786402 GOG786400:GOG786402 GYC786400:GYC786402 HHY786400:HHY786402 HRU786400:HRU786402 IBQ786400:IBQ786402 ILM786400:ILM786402 IVI786400:IVI786402 JFE786400:JFE786402 JPA786400:JPA786402 JYW786400:JYW786402 KIS786400:KIS786402 KSO786400:KSO786402 LCK786400:LCK786402 LMG786400:LMG786402 LWC786400:LWC786402 MFY786400:MFY786402 MPU786400:MPU786402 MZQ786400:MZQ786402 NJM786400:NJM786402 NTI786400:NTI786402 ODE786400:ODE786402 ONA786400:ONA786402 OWW786400:OWW786402 PGS786400:PGS786402 PQO786400:PQO786402 QAK786400:QAK786402 QKG786400:QKG786402 QUC786400:QUC786402 RDY786400:RDY786402 RNU786400:RNU786402 RXQ786400:RXQ786402 SHM786400:SHM786402 SRI786400:SRI786402 TBE786400:TBE786402 TLA786400:TLA786402 TUW786400:TUW786402 UES786400:UES786402 UOO786400:UOO786402 UYK786400:UYK786402 VIG786400:VIG786402 VSC786400:VSC786402 WBY786400:WBY786402 WLU786400:WLU786402 WVQ786400:WVQ786402 I851931:I851933 JE851936:JE851938 TA851936:TA851938 ACW851936:ACW851938 AMS851936:AMS851938 AWO851936:AWO851938 BGK851936:BGK851938 BQG851936:BQG851938 CAC851936:CAC851938 CJY851936:CJY851938 CTU851936:CTU851938 DDQ851936:DDQ851938 DNM851936:DNM851938 DXI851936:DXI851938 EHE851936:EHE851938 ERA851936:ERA851938 FAW851936:FAW851938 FKS851936:FKS851938 FUO851936:FUO851938 GEK851936:GEK851938 GOG851936:GOG851938 GYC851936:GYC851938 HHY851936:HHY851938 HRU851936:HRU851938 IBQ851936:IBQ851938 ILM851936:ILM851938 IVI851936:IVI851938 JFE851936:JFE851938 JPA851936:JPA851938 JYW851936:JYW851938 KIS851936:KIS851938 KSO851936:KSO851938 LCK851936:LCK851938 LMG851936:LMG851938 LWC851936:LWC851938 MFY851936:MFY851938 MPU851936:MPU851938 MZQ851936:MZQ851938 NJM851936:NJM851938 NTI851936:NTI851938 ODE851936:ODE851938 ONA851936:ONA851938 OWW851936:OWW851938 PGS851936:PGS851938 PQO851936:PQO851938 QAK851936:QAK851938 QKG851936:QKG851938 QUC851936:QUC851938 RDY851936:RDY851938 RNU851936:RNU851938 RXQ851936:RXQ851938 SHM851936:SHM851938 SRI851936:SRI851938 TBE851936:TBE851938 TLA851936:TLA851938 TUW851936:TUW851938 UES851936:UES851938 UOO851936:UOO851938 UYK851936:UYK851938 VIG851936:VIG851938 VSC851936:VSC851938 WBY851936:WBY851938 WLU851936:WLU851938 WVQ851936:WVQ851938 I917467:I917469 JE917472:JE917474 TA917472:TA917474 ACW917472:ACW917474 AMS917472:AMS917474 AWO917472:AWO917474 BGK917472:BGK917474 BQG917472:BQG917474 CAC917472:CAC917474 CJY917472:CJY917474 CTU917472:CTU917474 DDQ917472:DDQ917474 DNM917472:DNM917474 DXI917472:DXI917474 EHE917472:EHE917474 ERA917472:ERA917474 FAW917472:FAW917474 FKS917472:FKS917474 FUO917472:FUO917474 GEK917472:GEK917474 GOG917472:GOG917474 GYC917472:GYC917474 HHY917472:HHY917474 HRU917472:HRU917474 IBQ917472:IBQ917474 ILM917472:ILM917474 IVI917472:IVI917474 JFE917472:JFE917474 JPA917472:JPA917474 JYW917472:JYW917474 KIS917472:KIS917474 KSO917472:KSO917474 LCK917472:LCK917474 LMG917472:LMG917474 LWC917472:LWC917474 MFY917472:MFY917474 MPU917472:MPU917474 MZQ917472:MZQ917474 NJM917472:NJM917474 NTI917472:NTI917474 ODE917472:ODE917474 ONA917472:ONA917474 OWW917472:OWW917474 PGS917472:PGS917474 PQO917472:PQO917474 QAK917472:QAK917474 QKG917472:QKG917474 QUC917472:QUC917474 RDY917472:RDY917474 RNU917472:RNU917474 RXQ917472:RXQ917474 SHM917472:SHM917474 SRI917472:SRI917474 TBE917472:TBE917474 TLA917472:TLA917474 TUW917472:TUW917474 UES917472:UES917474 UOO917472:UOO917474 UYK917472:UYK917474 VIG917472:VIG917474 VSC917472:VSC917474 WBY917472:WBY917474 WLU917472:WLU917474 WVQ917472:WVQ917474 I983003:I983005 JE983008:JE983010 TA983008:TA983010 ACW983008:ACW983010 AMS983008:AMS983010 AWO983008:AWO983010 BGK983008:BGK983010 BQG983008:BQG983010 CAC983008:CAC983010 CJY983008:CJY983010 CTU983008:CTU983010 DDQ983008:DDQ983010 DNM983008:DNM983010 DXI983008:DXI983010 EHE983008:EHE983010 ERA983008:ERA983010 FAW983008:FAW983010 FKS983008:FKS983010 FUO983008:FUO983010 GEK983008:GEK983010 GOG983008:GOG983010 GYC983008:GYC983010 HHY983008:HHY983010 HRU983008:HRU983010 IBQ983008:IBQ983010 ILM983008:ILM983010 IVI983008:IVI983010 JFE983008:JFE983010 JPA983008:JPA983010 JYW983008:JYW983010 KIS983008:KIS983010 KSO983008:KSO983010 LCK983008:LCK983010 LMG983008:LMG983010 LWC983008:LWC983010 MFY983008:MFY983010 MPU983008:MPU983010 MZQ983008:MZQ983010 NJM983008:NJM983010 NTI983008:NTI983010 ODE983008:ODE983010 ONA983008:ONA983010 OWW983008:OWW983010 PGS983008:PGS983010 PQO983008:PQO983010 QAK983008:QAK983010 QKG983008:QKG983010 QUC983008:QUC983010 RDY983008:RDY983010 RNU983008:RNU983010 RXQ983008:RXQ983010 SHM983008:SHM983010 SRI983008:SRI983010 TBE983008:TBE983010 TLA983008:TLA983010 TUW983008:TUW983010 UES983008:UES983010 UOO983008:UOO983010 UYK983008:UYK983010 VIG983008:VIG983010 VSC983008:VSC983010 WBY983008:WBY983010 WLU983008:WLU983010 WVQ983008:WVQ983010 I36:I38 IT41 SP41 ACL41 AMH41 AWD41 BFZ41 BPV41 BZR41 CJN41 CTJ41 DDF41 DNB41 DWX41 EGT41 EQP41 FAL41 FKH41 FUD41 GDZ41 GNV41 GXR41 HHN41 HRJ41 IBF41 ILB41 IUX41 JET41 JOP41 JYL41 KIH41 KSD41 LBZ41 LLV41 LVR41 MFN41 MPJ41 MZF41 NJB41 NSX41 OCT41 OMP41 OWL41 PGH41 PQD41 PZZ41 QJV41 QTR41 RDN41 RNJ41 RXF41 SHB41 SQX41 TAT41 TKP41 TUL41 UEH41 UOD41 UXZ41 VHV41 VRR41 WBN41 WLJ41 WVF41 I65504:I65506 JE65509:JE65511 TA65509:TA65511 ACW65509:ACW65511 AMS65509:AMS65511 AWO65509:AWO65511 BGK65509:BGK65511 BQG65509:BQG65511 CAC65509:CAC65511 CJY65509:CJY65511 CTU65509:CTU65511 DDQ65509:DDQ65511 DNM65509:DNM65511 DXI65509:DXI65511 EHE65509:EHE65511 ERA65509:ERA65511 FAW65509:FAW65511 FKS65509:FKS65511 FUO65509:FUO65511 GEK65509:GEK65511 GOG65509:GOG65511 GYC65509:GYC65511 HHY65509:HHY65511 HRU65509:HRU65511 IBQ65509:IBQ65511 ILM65509:ILM65511 IVI65509:IVI65511 JFE65509:JFE65511 JPA65509:JPA65511 JYW65509:JYW65511 KIS65509:KIS65511 KSO65509:KSO65511 LCK65509:LCK65511 LMG65509:LMG65511 LWC65509:LWC65511 MFY65509:MFY65511 MPU65509:MPU65511 MZQ65509:MZQ65511 NJM65509:NJM65511 NTI65509:NTI65511 ODE65509:ODE65511 ONA65509:ONA65511 OWW65509:OWW65511 PGS65509:PGS65511 PQO65509:PQO65511 QAK65509:QAK65511 QKG65509:QKG65511 QUC65509:QUC65511 RDY65509:RDY65511 RNU65509:RNU65511 RXQ65509:RXQ65511 SHM65509:SHM65511 SRI65509:SRI65511 TBE65509:TBE65511 TLA65509:TLA65511 TUW65509:TUW65511 UES65509:UES65511 UOO65509:UOO65511 UYK65509:UYK65511 VIG65509:VIG65511 VSC65509:VSC65511 WBY65509:WBY65511 WLU65509:WLU65511 WVQ65509:WVQ65511 I131040:I131042 JE131045:JE131047 TA131045:TA131047 ACW131045:ACW131047 AMS131045:AMS131047 AWO131045:AWO131047 BGK131045:BGK131047 BQG131045:BQG131047 CAC131045:CAC131047 CJY131045:CJY131047 CTU131045:CTU131047 DDQ131045:DDQ131047 DNM131045:DNM131047 DXI131045:DXI131047 EHE131045:EHE131047 ERA131045:ERA131047 FAW131045:FAW131047 FKS131045:FKS131047 FUO131045:FUO131047 GEK131045:GEK131047 GOG131045:GOG131047 GYC131045:GYC131047 HHY131045:HHY131047 HRU131045:HRU131047 IBQ131045:IBQ131047 ILM131045:ILM131047 IVI131045:IVI131047 JFE131045:JFE131047 JPA131045:JPA131047 JYW131045:JYW131047 KIS131045:KIS131047 KSO131045:KSO131047 LCK131045:LCK131047 LMG131045:LMG131047 LWC131045:LWC131047 MFY131045:MFY131047 MPU131045:MPU131047 MZQ131045:MZQ131047 NJM131045:NJM131047 NTI131045:NTI131047 ODE131045:ODE131047 ONA131045:ONA131047 OWW131045:OWW131047 PGS131045:PGS131047 PQO131045:PQO131047 QAK131045:QAK131047 QKG131045:QKG131047 QUC131045:QUC131047 RDY131045:RDY131047 RNU131045:RNU131047 RXQ131045:RXQ131047 SHM131045:SHM131047 SRI131045:SRI131047 TBE131045:TBE131047 TLA131045:TLA131047 TUW131045:TUW131047 UES131045:UES131047 UOO131045:UOO131047 UYK131045:UYK131047 VIG131045:VIG131047 VSC131045:VSC131047 WBY131045:WBY131047 WLU131045:WLU131047 WVQ131045:WVQ131047 I196576:I196578 JE196581:JE196583 TA196581:TA196583 ACW196581:ACW196583 AMS196581:AMS196583 AWO196581:AWO196583 BGK196581:BGK196583 BQG196581:BQG196583 CAC196581:CAC196583 CJY196581:CJY196583 CTU196581:CTU196583 DDQ196581:DDQ196583 DNM196581:DNM196583 DXI196581:DXI196583 EHE196581:EHE196583 ERA196581:ERA196583 FAW196581:FAW196583 FKS196581:FKS196583 FUO196581:FUO196583 GEK196581:GEK196583 GOG196581:GOG196583 GYC196581:GYC196583 HHY196581:HHY196583 HRU196581:HRU196583 IBQ196581:IBQ196583 ILM196581:ILM196583 IVI196581:IVI196583 JFE196581:JFE196583 JPA196581:JPA196583 JYW196581:JYW196583 KIS196581:KIS196583 KSO196581:KSO196583 LCK196581:LCK196583 LMG196581:LMG196583 LWC196581:LWC196583 MFY196581:MFY196583 MPU196581:MPU196583 MZQ196581:MZQ196583 NJM196581:NJM196583 NTI196581:NTI196583 ODE196581:ODE196583 ONA196581:ONA196583 OWW196581:OWW196583 PGS196581:PGS196583 PQO196581:PQO196583 QAK196581:QAK196583 QKG196581:QKG196583 QUC196581:QUC196583 RDY196581:RDY196583 RNU196581:RNU196583 RXQ196581:RXQ196583 SHM196581:SHM196583 SRI196581:SRI196583 TBE196581:TBE196583 TLA196581:TLA196583 TUW196581:TUW196583 UES196581:UES196583 UOO196581:UOO196583 UYK196581:UYK196583 VIG196581:VIG196583 VSC196581:VSC196583 WBY196581:WBY196583 WLU196581:WLU196583 WVQ196581:WVQ196583 I262112:I262114 JE262117:JE262119 TA262117:TA262119 ACW262117:ACW262119 AMS262117:AMS262119 AWO262117:AWO262119 BGK262117:BGK262119 BQG262117:BQG262119 CAC262117:CAC262119 CJY262117:CJY262119 CTU262117:CTU262119 DDQ262117:DDQ262119 DNM262117:DNM262119 DXI262117:DXI262119 EHE262117:EHE262119 ERA262117:ERA262119 FAW262117:FAW262119 FKS262117:FKS262119 FUO262117:FUO262119 GEK262117:GEK262119 GOG262117:GOG262119 GYC262117:GYC262119 HHY262117:HHY262119 HRU262117:HRU262119 IBQ262117:IBQ262119 ILM262117:ILM262119 IVI262117:IVI262119 JFE262117:JFE262119 JPA262117:JPA262119 JYW262117:JYW262119 KIS262117:KIS262119 KSO262117:KSO262119 LCK262117:LCK262119 LMG262117:LMG262119 LWC262117:LWC262119 MFY262117:MFY262119 MPU262117:MPU262119 MZQ262117:MZQ262119 NJM262117:NJM262119 NTI262117:NTI262119 ODE262117:ODE262119 ONA262117:ONA262119 OWW262117:OWW262119 PGS262117:PGS262119 PQO262117:PQO262119 QAK262117:QAK262119 QKG262117:QKG262119 QUC262117:QUC262119 RDY262117:RDY262119 RNU262117:RNU262119 RXQ262117:RXQ262119 SHM262117:SHM262119 SRI262117:SRI262119 TBE262117:TBE262119 TLA262117:TLA262119 TUW262117:TUW262119 UES262117:UES262119 UOO262117:UOO262119 UYK262117:UYK262119 VIG262117:VIG262119 VSC262117:VSC262119 WBY262117:WBY262119 WLU262117:WLU262119 WVQ262117:WVQ262119 I327648:I327650 JE327653:JE327655 TA327653:TA327655 ACW327653:ACW327655 AMS327653:AMS327655 AWO327653:AWO327655 BGK327653:BGK327655 BQG327653:BQG327655 CAC327653:CAC327655 CJY327653:CJY327655 CTU327653:CTU327655 DDQ327653:DDQ327655 DNM327653:DNM327655 DXI327653:DXI327655 EHE327653:EHE327655 ERA327653:ERA327655 FAW327653:FAW327655 FKS327653:FKS327655 FUO327653:FUO327655 GEK327653:GEK327655 GOG327653:GOG327655 GYC327653:GYC327655 HHY327653:HHY327655 HRU327653:HRU327655 IBQ327653:IBQ327655 ILM327653:ILM327655 IVI327653:IVI327655 JFE327653:JFE327655 JPA327653:JPA327655 JYW327653:JYW327655 KIS327653:KIS327655 KSO327653:KSO327655 LCK327653:LCK327655 LMG327653:LMG327655 LWC327653:LWC327655 MFY327653:MFY327655 MPU327653:MPU327655 MZQ327653:MZQ327655 NJM327653:NJM327655 NTI327653:NTI327655 ODE327653:ODE327655 ONA327653:ONA327655 OWW327653:OWW327655 PGS327653:PGS327655 PQO327653:PQO327655 QAK327653:QAK327655 QKG327653:QKG327655 QUC327653:QUC327655 RDY327653:RDY327655 RNU327653:RNU327655 RXQ327653:RXQ327655 SHM327653:SHM327655 SRI327653:SRI327655 TBE327653:TBE327655 TLA327653:TLA327655 TUW327653:TUW327655 UES327653:UES327655 UOO327653:UOO327655 UYK327653:UYK327655 VIG327653:VIG327655 VSC327653:VSC327655 WBY327653:WBY327655 WLU327653:WLU327655 WVQ327653:WVQ327655 I393184:I393186 JE393189:JE393191 TA393189:TA393191 ACW393189:ACW393191 AMS393189:AMS393191 AWO393189:AWO393191 BGK393189:BGK393191 BQG393189:BQG393191 CAC393189:CAC393191 CJY393189:CJY393191 CTU393189:CTU393191 DDQ393189:DDQ393191 DNM393189:DNM393191 DXI393189:DXI393191 EHE393189:EHE393191 ERA393189:ERA393191 FAW393189:FAW393191 FKS393189:FKS393191 FUO393189:FUO393191 GEK393189:GEK393191 GOG393189:GOG393191 GYC393189:GYC393191 HHY393189:HHY393191 HRU393189:HRU393191 IBQ393189:IBQ393191 ILM393189:ILM393191 IVI393189:IVI393191 JFE393189:JFE393191 JPA393189:JPA393191 JYW393189:JYW393191 KIS393189:KIS393191 KSO393189:KSO393191 LCK393189:LCK393191 LMG393189:LMG393191 LWC393189:LWC393191 MFY393189:MFY393191 MPU393189:MPU393191 MZQ393189:MZQ393191 NJM393189:NJM393191 NTI393189:NTI393191 ODE393189:ODE393191 ONA393189:ONA393191 OWW393189:OWW393191 PGS393189:PGS393191 PQO393189:PQO393191 QAK393189:QAK393191 QKG393189:QKG393191 QUC393189:QUC393191 RDY393189:RDY393191 RNU393189:RNU393191 RXQ393189:RXQ393191 SHM393189:SHM393191 SRI393189:SRI393191 TBE393189:TBE393191 TLA393189:TLA393191 TUW393189:TUW393191 UES393189:UES393191 UOO393189:UOO393191 UYK393189:UYK393191 VIG393189:VIG393191 VSC393189:VSC393191 WBY393189:WBY393191 WLU393189:WLU393191 WVQ393189:WVQ393191 I458720:I458722 JE458725:JE458727 TA458725:TA458727 ACW458725:ACW458727 AMS458725:AMS458727 AWO458725:AWO458727 BGK458725:BGK458727 BQG458725:BQG458727 CAC458725:CAC458727 CJY458725:CJY458727 CTU458725:CTU458727 DDQ458725:DDQ458727 DNM458725:DNM458727 DXI458725:DXI458727 EHE458725:EHE458727 ERA458725:ERA458727 FAW458725:FAW458727 FKS458725:FKS458727 FUO458725:FUO458727 GEK458725:GEK458727 GOG458725:GOG458727 GYC458725:GYC458727 HHY458725:HHY458727 HRU458725:HRU458727 IBQ458725:IBQ458727 ILM458725:ILM458727 IVI458725:IVI458727 JFE458725:JFE458727 JPA458725:JPA458727 JYW458725:JYW458727 KIS458725:KIS458727 KSO458725:KSO458727 LCK458725:LCK458727 LMG458725:LMG458727 LWC458725:LWC458727 MFY458725:MFY458727 MPU458725:MPU458727 MZQ458725:MZQ458727 NJM458725:NJM458727 NTI458725:NTI458727 ODE458725:ODE458727 ONA458725:ONA458727 OWW458725:OWW458727 PGS458725:PGS458727 PQO458725:PQO458727 QAK458725:QAK458727 QKG458725:QKG458727 QUC458725:QUC458727 RDY458725:RDY458727 RNU458725:RNU458727 RXQ458725:RXQ458727 SHM458725:SHM458727 SRI458725:SRI458727 TBE458725:TBE458727 TLA458725:TLA458727 TUW458725:TUW458727 UES458725:UES458727 UOO458725:UOO458727 UYK458725:UYK458727 VIG458725:VIG458727 VSC458725:VSC458727 WBY458725:WBY458727 WLU458725:WLU458727 WVQ458725:WVQ458727 I524256:I524258 JE524261:JE524263 TA524261:TA524263 ACW524261:ACW524263 AMS524261:AMS524263 AWO524261:AWO524263 BGK524261:BGK524263 BQG524261:BQG524263 CAC524261:CAC524263 CJY524261:CJY524263 CTU524261:CTU524263 DDQ524261:DDQ524263 DNM524261:DNM524263 DXI524261:DXI524263 EHE524261:EHE524263 ERA524261:ERA524263 FAW524261:FAW524263 FKS524261:FKS524263 FUO524261:FUO524263 GEK524261:GEK524263 GOG524261:GOG524263 GYC524261:GYC524263 HHY524261:HHY524263 HRU524261:HRU524263 IBQ524261:IBQ524263 ILM524261:ILM524263 IVI524261:IVI524263 JFE524261:JFE524263 JPA524261:JPA524263 JYW524261:JYW524263 KIS524261:KIS524263 KSO524261:KSO524263 LCK524261:LCK524263 LMG524261:LMG524263 LWC524261:LWC524263 MFY524261:MFY524263 MPU524261:MPU524263 MZQ524261:MZQ524263 NJM524261:NJM524263 NTI524261:NTI524263 ODE524261:ODE524263 ONA524261:ONA524263 OWW524261:OWW524263 PGS524261:PGS524263 PQO524261:PQO524263 QAK524261:QAK524263 QKG524261:QKG524263 QUC524261:QUC524263 RDY524261:RDY524263 RNU524261:RNU524263 RXQ524261:RXQ524263 SHM524261:SHM524263 SRI524261:SRI524263 TBE524261:TBE524263 TLA524261:TLA524263 TUW524261:TUW524263 UES524261:UES524263 UOO524261:UOO524263 UYK524261:UYK524263 VIG524261:VIG524263 VSC524261:VSC524263 WBY524261:WBY524263 WLU524261:WLU524263 WVQ524261:WVQ524263 I589792:I589794 JE589797:JE589799 TA589797:TA589799 ACW589797:ACW589799 AMS589797:AMS589799 AWO589797:AWO589799 BGK589797:BGK589799 BQG589797:BQG589799 CAC589797:CAC589799 CJY589797:CJY589799 CTU589797:CTU589799 DDQ589797:DDQ589799 DNM589797:DNM589799 DXI589797:DXI589799 EHE589797:EHE589799 ERA589797:ERA589799 FAW589797:FAW589799 FKS589797:FKS589799 FUO589797:FUO589799 GEK589797:GEK589799 GOG589797:GOG589799 GYC589797:GYC589799 HHY589797:HHY589799 HRU589797:HRU589799 IBQ589797:IBQ589799 ILM589797:ILM589799 IVI589797:IVI589799 JFE589797:JFE589799 JPA589797:JPA589799 JYW589797:JYW589799 KIS589797:KIS589799 KSO589797:KSO589799 LCK589797:LCK589799 LMG589797:LMG589799 LWC589797:LWC589799 MFY589797:MFY589799 MPU589797:MPU589799 MZQ589797:MZQ589799 NJM589797:NJM589799 NTI589797:NTI589799 ODE589797:ODE589799 ONA589797:ONA589799 OWW589797:OWW589799 PGS589797:PGS589799 PQO589797:PQO589799 QAK589797:QAK589799 QKG589797:QKG589799 QUC589797:QUC589799 RDY589797:RDY589799 RNU589797:RNU589799 RXQ589797:RXQ589799 SHM589797:SHM589799 SRI589797:SRI589799 TBE589797:TBE589799 TLA589797:TLA589799 TUW589797:TUW589799 UES589797:UES589799 UOO589797:UOO589799 UYK589797:UYK589799 VIG589797:VIG589799 VSC589797:VSC589799 WBY589797:WBY589799 WLU589797:WLU589799 WVQ589797:WVQ589799 I655328:I655330 JE655333:JE655335 TA655333:TA655335 ACW655333:ACW655335 AMS655333:AMS655335 AWO655333:AWO655335 BGK655333:BGK655335 BQG655333:BQG655335 CAC655333:CAC655335 CJY655333:CJY655335 CTU655333:CTU655335 DDQ655333:DDQ655335 DNM655333:DNM655335 DXI655333:DXI655335 EHE655333:EHE655335 ERA655333:ERA655335 FAW655333:FAW655335 FKS655333:FKS655335 FUO655333:FUO655335 GEK655333:GEK655335 GOG655333:GOG655335 GYC655333:GYC655335 HHY655333:HHY655335 HRU655333:HRU655335 IBQ655333:IBQ655335 ILM655333:ILM655335 IVI655333:IVI655335 JFE655333:JFE655335 JPA655333:JPA655335 JYW655333:JYW655335 KIS655333:KIS655335 KSO655333:KSO655335 LCK655333:LCK655335 LMG655333:LMG655335 LWC655333:LWC655335 MFY655333:MFY655335 MPU655333:MPU655335 MZQ655333:MZQ655335 NJM655333:NJM655335 NTI655333:NTI655335 ODE655333:ODE655335 ONA655333:ONA655335 OWW655333:OWW655335 PGS655333:PGS655335 PQO655333:PQO655335 QAK655333:QAK655335 QKG655333:QKG655335 QUC655333:QUC655335 RDY655333:RDY655335 RNU655333:RNU655335 RXQ655333:RXQ655335 SHM655333:SHM655335 SRI655333:SRI655335 TBE655333:TBE655335 TLA655333:TLA655335 TUW655333:TUW655335 UES655333:UES655335 UOO655333:UOO655335 UYK655333:UYK655335 VIG655333:VIG655335 VSC655333:VSC655335 WBY655333:WBY655335 WLU655333:WLU655335 WVQ655333:WVQ655335 I720864:I720866 JE720869:JE720871 TA720869:TA720871 ACW720869:ACW720871 AMS720869:AMS720871 AWO720869:AWO720871 BGK720869:BGK720871 BQG720869:BQG720871 CAC720869:CAC720871 CJY720869:CJY720871 CTU720869:CTU720871 DDQ720869:DDQ720871 DNM720869:DNM720871 DXI720869:DXI720871 EHE720869:EHE720871 ERA720869:ERA720871 FAW720869:FAW720871 FKS720869:FKS720871 FUO720869:FUO720871 GEK720869:GEK720871 GOG720869:GOG720871 GYC720869:GYC720871 HHY720869:HHY720871 HRU720869:HRU720871 IBQ720869:IBQ720871 ILM720869:ILM720871 IVI720869:IVI720871 JFE720869:JFE720871 JPA720869:JPA720871 JYW720869:JYW720871 KIS720869:KIS720871 KSO720869:KSO720871 LCK720869:LCK720871 LMG720869:LMG720871 LWC720869:LWC720871 MFY720869:MFY720871 MPU720869:MPU720871 MZQ720869:MZQ720871 NJM720869:NJM720871 NTI720869:NTI720871 ODE720869:ODE720871 ONA720869:ONA720871 OWW720869:OWW720871 PGS720869:PGS720871 PQO720869:PQO720871 QAK720869:QAK720871 QKG720869:QKG720871 QUC720869:QUC720871 RDY720869:RDY720871 RNU720869:RNU720871 RXQ720869:RXQ720871 SHM720869:SHM720871 SRI720869:SRI720871 TBE720869:TBE720871 TLA720869:TLA720871 TUW720869:TUW720871 UES720869:UES720871 UOO720869:UOO720871 UYK720869:UYK720871 VIG720869:VIG720871 VSC720869:VSC720871 WBY720869:WBY720871 WLU720869:WLU720871 WVQ720869:WVQ720871 I786400:I786402 JE786405:JE786407 TA786405:TA786407 ACW786405:ACW786407 AMS786405:AMS786407 AWO786405:AWO786407 BGK786405:BGK786407 BQG786405:BQG786407 CAC786405:CAC786407 CJY786405:CJY786407 CTU786405:CTU786407 DDQ786405:DDQ786407 DNM786405:DNM786407 DXI786405:DXI786407 EHE786405:EHE786407 ERA786405:ERA786407 FAW786405:FAW786407 FKS786405:FKS786407 FUO786405:FUO786407 GEK786405:GEK786407 GOG786405:GOG786407 GYC786405:GYC786407 HHY786405:HHY786407 HRU786405:HRU786407 IBQ786405:IBQ786407 ILM786405:ILM786407 IVI786405:IVI786407 JFE786405:JFE786407 JPA786405:JPA786407 JYW786405:JYW786407 KIS786405:KIS786407 KSO786405:KSO786407 LCK786405:LCK786407 LMG786405:LMG786407 LWC786405:LWC786407 MFY786405:MFY786407 MPU786405:MPU786407 MZQ786405:MZQ786407 NJM786405:NJM786407 NTI786405:NTI786407 ODE786405:ODE786407 ONA786405:ONA786407 OWW786405:OWW786407 PGS786405:PGS786407 PQO786405:PQO786407 QAK786405:QAK786407 QKG786405:QKG786407 QUC786405:QUC786407 RDY786405:RDY786407 RNU786405:RNU786407 RXQ786405:RXQ786407 SHM786405:SHM786407 SRI786405:SRI786407 TBE786405:TBE786407 TLA786405:TLA786407 TUW786405:TUW786407 UES786405:UES786407 UOO786405:UOO786407 UYK786405:UYK786407 VIG786405:VIG786407 VSC786405:VSC786407 WBY786405:WBY786407 WLU786405:WLU786407 WVQ786405:WVQ786407 I851936:I851938 JE851941:JE851943 TA851941:TA851943 ACW851941:ACW851943 AMS851941:AMS851943 AWO851941:AWO851943 BGK851941:BGK851943 BQG851941:BQG851943 CAC851941:CAC851943 CJY851941:CJY851943 CTU851941:CTU851943 DDQ851941:DDQ851943 DNM851941:DNM851943 DXI851941:DXI851943 EHE851941:EHE851943 ERA851941:ERA851943 FAW851941:FAW851943 FKS851941:FKS851943 FUO851941:FUO851943 GEK851941:GEK851943 GOG851941:GOG851943 GYC851941:GYC851943 HHY851941:HHY851943 HRU851941:HRU851943 IBQ851941:IBQ851943 ILM851941:ILM851943 IVI851941:IVI851943 JFE851941:JFE851943 JPA851941:JPA851943 JYW851941:JYW851943 KIS851941:KIS851943 KSO851941:KSO851943 LCK851941:LCK851943 LMG851941:LMG851943 LWC851941:LWC851943 MFY851941:MFY851943 MPU851941:MPU851943 MZQ851941:MZQ851943 NJM851941:NJM851943 NTI851941:NTI851943 ODE851941:ODE851943 ONA851941:ONA851943 OWW851941:OWW851943 PGS851941:PGS851943 PQO851941:PQO851943 QAK851941:QAK851943 QKG851941:QKG851943 QUC851941:QUC851943 RDY851941:RDY851943 RNU851941:RNU851943 RXQ851941:RXQ851943 SHM851941:SHM851943 SRI851941:SRI851943 TBE851941:TBE851943 TLA851941:TLA851943 TUW851941:TUW851943 UES851941:UES851943 UOO851941:UOO851943 UYK851941:UYK851943 VIG851941:VIG851943 VSC851941:VSC851943 WBY851941:WBY851943 WLU851941:WLU851943 WVQ851941:WVQ851943 I917472:I917474 JE917477:JE917479 TA917477:TA917479 ACW917477:ACW917479 AMS917477:AMS917479 AWO917477:AWO917479 BGK917477:BGK917479 BQG917477:BQG917479 CAC917477:CAC917479 CJY917477:CJY917479 CTU917477:CTU917479 DDQ917477:DDQ917479 DNM917477:DNM917479 DXI917477:DXI917479 EHE917477:EHE917479 ERA917477:ERA917479 FAW917477:FAW917479 FKS917477:FKS917479 FUO917477:FUO917479 GEK917477:GEK917479 GOG917477:GOG917479 GYC917477:GYC917479 HHY917477:HHY917479 HRU917477:HRU917479 IBQ917477:IBQ917479 ILM917477:ILM917479 IVI917477:IVI917479 JFE917477:JFE917479 JPA917477:JPA917479 JYW917477:JYW917479 KIS917477:KIS917479 KSO917477:KSO917479 LCK917477:LCK917479 LMG917477:LMG917479 LWC917477:LWC917479 MFY917477:MFY917479 MPU917477:MPU917479 MZQ917477:MZQ917479 NJM917477:NJM917479 NTI917477:NTI917479 ODE917477:ODE917479 ONA917477:ONA917479 OWW917477:OWW917479 PGS917477:PGS917479 PQO917477:PQO917479 QAK917477:QAK917479 QKG917477:QKG917479 QUC917477:QUC917479 RDY917477:RDY917479 RNU917477:RNU917479 RXQ917477:RXQ917479 SHM917477:SHM917479 SRI917477:SRI917479 TBE917477:TBE917479 TLA917477:TLA917479 TUW917477:TUW917479 UES917477:UES917479 UOO917477:UOO917479 UYK917477:UYK917479 VIG917477:VIG917479 VSC917477:VSC917479 WBY917477:WBY917479 WLU917477:WLU917479 WVQ917477:WVQ917479 I983008:I983010 JE983013:JE983015 TA983013:TA983015 ACW983013:ACW983015 AMS983013:AMS983015 AWO983013:AWO983015 BGK983013:BGK983015 BQG983013:BQG983015 CAC983013:CAC983015 CJY983013:CJY983015 CTU983013:CTU983015 DDQ983013:DDQ983015 DNM983013:DNM983015 DXI983013:DXI983015 EHE983013:EHE983015 ERA983013:ERA983015 FAW983013:FAW983015 FKS983013:FKS983015 FUO983013:FUO983015 GEK983013:GEK983015 GOG983013:GOG983015 GYC983013:GYC983015 HHY983013:HHY983015 HRU983013:HRU983015 IBQ983013:IBQ983015 ILM983013:ILM983015 IVI983013:IVI983015 JFE983013:JFE983015 JPA983013:JPA983015 JYW983013:JYW983015 KIS983013:KIS983015 KSO983013:KSO983015 LCK983013:LCK983015 LMG983013:LMG983015 LWC983013:LWC983015 MFY983013:MFY983015 MPU983013:MPU983015 MZQ983013:MZQ983015 NJM983013:NJM983015 NTI983013:NTI983015 ODE983013:ODE983015 ONA983013:ONA983015 OWW983013:OWW983015 PGS983013:PGS983015 PQO983013:PQO983015 QAK983013:QAK983015 QKG983013:QKG983015 QUC983013:QUC983015 RDY983013:RDY983015 RNU983013:RNU983015 RXQ983013:RXQ983015 SHM983013:SHM983015 SRI983013:SRI983015 TBE983013:TBE983015 TLA983013:TLA983015 TUW983013:TUW983015 UES983013:UES983015 UOO983013:UOO983015 UYK983013:UYK983015 VIG983013:VIG983015 VSC983013:VSC983015 WBY983013:WBY983015 WLU983013:WLU983015 WVQ983013:WVQ983015" xr:uid="{00000000-0002-0000-0800-000000000000}">
      <formula1>"X"</formula1>
    </dataValidation>
    <dataValidation type="list" allowBlank="1" showInputMessage="1" showErrorMessage="1" sqref="C65523 IY65522 SU65522 ACQ65522 AMM65522 AWI65522 BGE65522 BQA65522 BZW65522 CJS65522 CTO65522 DDK65522 DNG65522 DXC65522 EGY65522 EQU65522 FAQ65522 FKM65522 FUI65522 GEE65522 GOA65522 GXW65522 HHS65522 HRO65522 IBK65522 ILG65522 IVC65522 JEY65522 JOU65522 JYQ65522 KIM65522 KSI65522 LCE65522 LMA65522 LVW65522 MFS65522 MPO65522 MZK65522 NJG65522 NTC65522 OCY65522 OMU65522 OWQ65522 PGM65522 PQI65522 QAE65522 QKA65522 QTW65522 RDS65522 RNO65522 RXK65522 SHG65522 SRC65522 TAY65522 TKU65522 TUQ65522 UEM65522 UOI65522 UYE65522 VIA65522 VRW65522 WBS65522 WLO65522 WVK65522 C131059 IY131058 SU131058 ACQ131058 AMM131058 AWI131058 BGE131058 BQA131058 BZW131058 CJS131058 CTO131058 DDK131058 DNG131058 DXC131058 EGY131058 EQU131058 FAQ131058 FKM131058 FUI131058 GEE131058 GOA131058 GXW131058 HHS131058 HRO131058 IBK131058 ILG131058 IVC131058 JEY131058 JOU131058 JYQ131058 KIM131058 KSI131058 LCE131058 LMA131058 LVW131058 MFS131058 MPO131058 MZK131058 NJG131058 NTC131058 OCY131058 OMU131058 OWQ131058 PGM131058 PQI131058 QAE131058 QKA131058 QTW131058 RDS131058 RNO131058 RXK131058 SHG131058 SRC131058 TAY131058 TKU131058 TUQ131058 UEM131058 UOI131058 UYE131058 VIA131058 VRW131058 WBS131058 WLO131058 WVK131058 C196595 IY196594 SU196594 ACQ196594 AMM196594 AWI196594 BGE196594 BQA196594 BZW196594 CJS196594 CTO196594 DDK196594 DNG196594 DXC196594 EGY196594 EQU196594 FAQ196594 FKM196594 FUI196594 GEE196594 GOA196594 GXW196594 HHS196594 HRO196594 IBK196594 ILG196594 IVC196594 JEY196594 JOU196594 JYQ196594 KIM196594 KSI196594 LCE196594 LMA196594 LVW196594 MFS196594 MPO196594 MZK196594 NJG196594 NTC196594 OCY196594 OMU196594 OWQ196594 PGM196594 PQI196594 QAE196594 QKA196594 QTW196594 RDS196594 RNO196594 RXK196594 SHG196594 SRC196594 TAY196594 TKU196594 TUQ196594 UEM196594 UOI196594 UYE196594 VIA196594 VRW196594 WBS196594 WLO196594 WVK196594 C262131 IY262130 SU262130 ACQ262130 AMM262130 AWI262130 BGE262130 BQA262130 BZW262130 CJS262130 CTO262130 DDK262130 DNG262130 DXC262130 EGY262130 EQU262130 FAQ262130 FKM262130 FUI262130 GEE262130 GOA262130 GXW262130 HHS262130 HRO262130 IBK262130 ILG262130 IVC262130 JEY262130 JOU262130 JYQ262130 KIM262130 KSI262130 LCE262130 LMA262130 LVW262130 MFS262130 MPO262130 MZK262130 NJG262130 NTC262130 OCY262130 OMU262130 OWQ262130 PGM262130 PQI262130 QAE262130 QKA262130 QTW262130 RDS262130 RNO262130 RXK262130 SHG262130 SRC262130 TAY262130 TKU262130 TUQ262130 UEM262130 UOI262130 UYE262130 VIA262130 VRW262130 WBS262130 WLO262130 WVK262130 C327667 IY327666 SU327666 ACQ327666 AMM327666 AWI327666 BGE327666 BQA327666 BZW327666 CJS327666 CTO327666 DDK327666 DNG327666 DXC327666 EGY327666 EQU327666 FAQ327666 FKM327666 FUI327666 GEE327666 GOA327666 GXW327666 HHS327666 HRO327666 IBK327666 ILG327666 IVC327666 JEY327666 JOU327666 JYQ327666 KIM327666 KSI327666 LCE327666 LMA327666 LVW327666 MFS327666 MPO327666 MZK327666 NJG327666 NTC327666 OCY327666 OMU327666 OWQ327666 PGM327666 PQI327666 QAE327666 QKA327666 QTW327666 RDS327666 RNO327666 RXK327666 SHG327666 SRC327666 TAY327666 TKU327666 TUQ327666 UEM327666 UOI327666 UYE327666 VIA327666 VRW327666 WBS327666 WLO327666 WVK327666 C393203 IY393202 SU393202 ACQ393202 AMM393202 AWI393202 BGE393202 BQA393202 BZW393202 CJS393202 CTO393202 DDK393202 DNG393202 DXC393202 EGY393202 EQU393202 FAQ393202 FKM393202 FUI393202 GEE393202 GOA393202 GXW393202 HHS393202 HRO393202 IBK393202 ILG393202 IVC393202 JEY393202 JOU393202 JYQ393202 KIM393202 KSI393202 LCE393202 LMA393202 LVW393202 MFS393202 MPO393202 MZK393202 NJG393202 NTC393202 OCY393202 OMU393202 OWQ393202 PGM393202 PQI393202 QAE393202 QKA393202 QTW393202 RDS393202 RNO393202 RXK393202 SHG393202 SRC393202 TAY393202 TKU393202 TUQ393202 UEM393202 UOI393202 UYE393202 VIA393202 VRW393202 WBS393202 WLO393202 WVK393202 C458739 IY458738 SU458738 ACQ458738 AMM458738 AWI458738 BGE458738 BQA458738 BZW458738 CJS458738 CTO458738 DDK458738 DNG458738 DXC458738 EGY458738 EQU458738 FAQ458738 FKM458738 FUI458738 GEE458738 GOA458738 GXW458738 HHS458738 HRO458738 IBK458738 ILG458738 IVC458738 JEY458738 JOU458738 JYQ458738 KIM458738 KSI458738 LCE458738 LMA458738 LVW458738 MFS458738 MPO458738 MZK458738 NJG458738 NTC458738 OCY458738 OMU458738 OWQ458738 PGM458738 PQI458738 QAE458738 QKA458738 QTW458738 RDS458738 RNO458738 RXK458738 SHG458738 SRC458738 TAY458738 TKU458738 TUQ458738 UEM458738 UOI458738 UYE458738 VIA458738 VRW458738 WBS458738 WLO458738 WVK458738 C524275 IY524274 SU524274 ACQ524274 AMM524274 AWI524274 BGE524274 BQA524274 BZW524274 CJS524274 CTO524274 DDK524274 DNG524274 DXC524274 EGY524274 EQU524274 FAQ524274 FKM524274 FUI524274 GEE524274 GOA524274 GXW524274 HHS524274 HRO524274 IBK524274 ILG524274 IVC524274 JEY524274 JOU524274 JYQ524274 KIM524274 KSI524274 LCE524274 LMA524274 LVW524274 MFS524274 MPO524274 MZK524274 NJG524274 NTC524274 OCY524274 OMU524274 OWQ524274 PGM524274 PQI524274 QAE524274 QKA524274 QTW524274 RDS524274 RNO524274 RXK524274 SHG524274 SRC524274 TAY524274 TKU524274 TUQ524274 UEM524274 UOI524274 UYE524274 VIA524274 VRW524274 WBS524274 WLO524274 WVK524274 C589811 IY589810 SU589810 ACQ589810 AMM589810 AWI589810 BGE589810 BQA589810 BZW589810 CJS589810 CTO589810 DDK589810 DNG589810 DXC589810 EGY589810 EQU589810 FAQ589810 FKM589810 FUI589810 GEE589810 GOA589810 GXW589810 HHS589810 HRO589810 IBK589810 ILG589810 IVC589810 JEY589810 JOU589810 JYQ589810 KIM589810 KSI589810 LCE589810 LMA589810 LVW589810 MFS589810 MPO589810 MZK589810 NJG589810 NTC589810 OCY589810 OMU589810 OWQ589810 PGM589810 PQI589810 QAE589810 QKA589810 QTW589810 RDS589810 RNO589810 RXK589810 SHG589810 SRC589810 TAY589810 TKU589810 TUQ589810 UEM589810 UOI589810 UYE589810 VIA589810 VRW589810 WBS589810 WLO589810 WVK589810 C655347 IY655346 SU655346 ACQ655346 AMM655346 AWI655346 BGE655346 BQA655346 BZW655346 CJS655346 CTO655346 DDK655346 DNG655346 DXC655346 EGY655346 EQU655346 FAQ655346 FKM655346 FUI655346 GEE655346 GOA655346 GXW655346 HHS655346 HRO655346 IBK655346 ILG655346 IVC655346 JEY655346 JOU655346 JYQ655346 KIM655346 KSI655346 LCE655346 LMA655346 LVW655346 MFS655346 MPO655346 MZK655346 NJG655346 NTC655346 OCY655346 OMU655346 OWQ655346 PGM655346 PQI655346 QAE655346 QKA655346 QTW655346 RDS655346 RNO655346 RXK655346 SHG655346 SRC655346 TAY655346 TKU655346 TUQ655346 UEM655346 UOI655346 UYE655346 VIA655346 VRW655346 WBS655346 WLO655346 WVK655346 C720883 IY720882 SU720882 ACQ720882 AMM720882 AWI720882 BGE720882 BQA720882 BZW720882 CJS720882 CTO720882 DDK720882 DNG720882 DXC720882 EGY720882 EQU720882 FAQ720882 FKM720882 FUI720882 GEE720882 GOA720882 GXW720882 HHS720882 HRO720882 IBK720882 ILG720882 IVC720882 JEY720882 JOU720882 JYQ720882 KIM720882 KSI720882 LCE720882 LMA720882 LVW720882 MFS720882 MPO720882 MZK720882 NJG720882 NTC720882 OCY720882 OMU720882 OWQ720882 PGM720882 PQI720882 QAE720882 QKA720882 QTW720882 RDS720882 RNO720882 RXK720882 SHG720882 SRC720882 TAY720882 TKU720882 TUQ720882 UEM720882 UOI720882 UYE720882 VIA720882 VRW720882 WBS720882 WLO720882 WVK720882 C786419 IY786418 SU786418 ACQ786418 AMM786418 AWI786418 BGE786418 BQA786418 BZW786418 CJS786418 CTO786418 DDK786418 DNG786418 DXC786418 EGY786418 EQU786418 FAQ786418 FKM786418 FUI786418 GEE786418 GOA786418 GXW786418 HHS786418 HRO786418 IBK786418 ILG786418 IVC786418 JEY786418 JOU786418 JYQ786418 KIM786418 KSI786418 LCE786418 LMA786418 LVW786418 MFS786418 MPO786418 MZK786418 NJG786418 NTC786418 OCY786418 OMU786418 OWQ786418 PGM786418 PQI786418 QAE786418 QKA786418 QTW786418 RDS786418 RNO786418 RXK786418 SHG786418 SRC786418 TAY786418 TKU786418 TUQ786418 UEM786418 UOI786418 UYE786418 VIA786418 VRW786418 WBS786418 WLO786418 WVK786418 C851955 IY851954 SU851954 ACQ851954 AMM851954 AWI851954 BGE851954 BQA851954 BZW851954 CJS851954 CTO851954 DDK851954 DNG851954 DXC851954 EGY851954 EQU851954 FAQ851954 FKM851954 FUI851954 GEE851954 GOA851954 GXW851954 HHS851954 HRO851954 IBK851954 ILG851954 IVC851954 JEY851954 JOU851954 JYQ851954 KIM851954 KSI851954 LCE851954 LMA851954 LVW851954 MFS851954 MPO851954 MZK851954 NJG851954 NTC851954 OCY851954 OMU851954 OWQ851954 PGM851954 PQI851954 QAE851954 QKA851954 QTW851954 RDS851954 RNO851954 RXK851954 SHG851954 SRC851954 TAY851954 TKU851954 TUQ851954 UEM851954 UOI851954 UYE851954 VIA851954 VRW851954 WBS851954 WLO851954 WVK851954 C917491 IY917490 SU917490 ACQ917490 AMM917490 AWI917490 BGE917490 BQA917490 BZW917490 CJS917490 CTO917490 DDK917490 DNG917490 DXC917490 EGY917490 EQU917490 FAQ917490 FKM917490 FUI917490 GEE917490 GOA917490 GXW917490 HHS917490 HRO917490 IBK917490 ILG917490 IVC917490 JEY917490 JOU917490 JYQ917490 KIM917490 KSI917490 LCE917490 LMA917490 LVW917490 MFS917490 MPO917490 MZK917490 NJG917490 NTC917490 OCY917490 OMU917490 OWQ917490 PGM917490 PQI917490 QAE917490 QKA917490 QTW917490 RDS917490 RNO917490 RXK917490 SHG917490 SRC917490 TAY917490 TKU917490 TUQ917490 UEM917490 UOI917490 UYE917490 VIA917490 VRW917490 WBS917490 WLO917490 WVK917490 C983027 IY983026 SU983026 ACQ983026 AMM983026 AWI983026 BGE983026 BQA983026 BZW983026 CJS983026 CTO983026 DDK983026 DNG983026 DXC983026 EGY983026 EQU983026 FAQ983026 FKM983026 FUI983026 GEE983026 GOA983026 GXW983026 HHS983026 HRO983026 IBK983026 ILG983026 IVC983026 JEY983026 JOU983026 JYQ983026 KIM983026 KSI983026 LCE983026 LMA983026 LVW983026 MFS983026 MPO983026 MZK983026 NJG983026 NTC983026 OCY983026 OMU983026 OWQ983026 PGM983026 PQI983026 QAE983026 QKA983026 QTW983026 RDS983026 RNO983026 RXK983026 SHG983026 SRC983026 TAY983026 TKU983026 TUQ983026 UEM983026 UOI983026 UYE983026 VIA983026 VRW983026 WBS983026 WLO983026 WVK983026" xr:uid="{00000000-0002-0000-0800-000001000000}">
      <formula1>"501c3, Other Nonprofit, Limited Partnership, LLC, Unknown"</formula1>
    </dataValidation>
    <dataValidation type="list" allowBlank="1" showInputMessage="1" showErrorMessage="1" sqref="C65528 IY65527 SU65527 ACQ65527 AMM65527 AWI65527 BGE65527 BQA65527 BZW65527 CJS65527 CTO65527 DDK65527 DNG65527 DXC65527 EGY65527 EQU65527 FAQ65527 FKM65527 FUI65527 GEE65527 GOA65527 GXW65527 HHS65527 HRO65527 IBK65527 ILG65527 IVC65527 JEY65527 JOU65527 JYQ65527 KIM65527 KSI65527 LCE65527 LMA65527 LVW65527 MFS65527 MPO65527 MZK65527 NJG65527 NTC65527 OCY65527 OMU65527 OWQ65527 PGM65527 PQI65527 QAE65527 QKA65527 QTW65527 RDS65527 RNO65527 RXK65527 SHG65527 SRC65527 TAY65527 TKU65527 TUQ65527 UEM65527 UOI65527 UYE65527 VIA65527 VRW65527 WBS65527 WLO65527 WVK65527 C131064 IY131063 SU131063 ACQ131063 AMM131063 AWI131063 BGE131063 BQA131063 BZW131063 CJS131063 CTO131063 DDK131063 DNG131063 DXC131063 EGY131063 EQU131063 FAQ131063 FKM131063 FUI131063 GEE131063 GOA131063 GXW131063 HHS131063 HRO131063 IBK131063 ILG131063 IVC131063 JEY131063 JOU131063 JYQ131063 KIM131063 KSI131063 LCE131063 LMA131063 LVW131063 MFS131063 MPO131063 MZK131063 NJG131063 NTC131063 OCY131063 OMU131063 OWQ131063 PGM131063 PQI131063 QAE131063 QKA131063 QTW131063 RDS131063 RNO131063 RXK131063 SHG131063 SRC131063 TAY131063 TKU131063 TUQ131063 UEM131063 UOI131063 UYE131063 VIA131063 VRW131063 WBS131063 WLO131063 WVK131063 C196600 IY196599 SU196599 ACQ196599 AMM196599 AWI196599 BGE196599 BQA196599 BZW196599 CJS196599 CTO196599 DDK196599 DNG196599 DXC196599 EGY196599 EQU196599 FAQ196599 FKM196599 FUI196599 GEE196599 GOA196599 GXW196599 HHS196599 HRO196599 IBK196599 ILG196599 IVC196599 JEY196599 JOU196599 JYQ196599 KIM196599 KSI196599 LCE196599 LMA196599 LVW196599 MFS196599 MPO196599 MZK196599 NJG196599 NTC196599 OCY196599 OMU196599 OWQ196599 PGM196599 PQI196599 QAE196599 QKA196599 QTW196599 RDS196599 RNO196599 RXK196599 SHG196599 SRC196599 TAY196599 TKU196599 TUQ196599 UEM196599 UOI196599 UYE196599 VIA196599 VRW196599 WBS196599 WLO196599 WVK196599 C262136 IY262135 SU262135 ACQ262135 AMM262135 AWI262135 BGE262135 BQA262135 BZW262135 CJS262135 CTO262135 DDK262135 DNG262135 DXC262135 EGY262135 EQU262135 FAQ262135 FKM262135 FUI262135 GEE262135 GOA262135 GXW262135 HHS262135 HRO262135 IBK262135 ILG262135 IVC262135 JEY262135 JOU262135 JYQ262135 KIM262135 KSI262135 LCE262135 LMA262135 LVW262135 MFS262135 MPO262135 MZK262135 NJG262135 NTC262135 OCY262135 OMU262135 OWQ262135 PGM262135 PQI262135 QAE262135 QKA262135 QTW262135 RDS262135 RNO262135 RXK262135 SHG262135 SRC262135 TAY262135 TKU262135 TUQ262135 UEM262135 UOI262135 UYE262135 VIA262135 VRW262135 WBS262135 WLO262135 WVK262135 C327672 IY327671 SU327671 ACQ327671 AMM327671 AWI327671 BGE327671 BQA327671 BZW327671 CJS327671 CTO327671 DDK327671 DNG327671 DXC327671 EGY327671 EQU327671 FAQ327671 FKM327671 FUI327671 GEE327671 GOA327671 GXW327671 HHS327671 HRO327671 IBK327671 ILG327671 IVC327671 JEY327671 JOU327671 JYQ327671 KIM327671 KSI327671 LCE327671 LMA327671 LVW327671 MFS327671 MPO327671 MZK327671 NJG327671 NTC327671 OCY327671 OMU327671 OWQ327671 PGM327671 PQI327671 QAE327671 QKA327671 QTW327671 RDS327671 RNO327671 RXK327671 SHG327671 SRC327671 TAY327671 TKU327671 TUQ327671 UEM327671 UOI327671 UYE327671 VIA327671 VRW327671 WBS327671 WLO327671 WVK327671 C393208 IY393207 SU393207 ACQ393207 AMM393207 AWI393207 BGE393207 BQA393207 BZW393207 CJS393207 CTO393207 DDK393207 DNG393207 DXC393207 EGY393207 EQU393207 FAQ393207 FKM393207 FUI393207 GEE393207 GOA393207 GXW393207 HHS393207 HRO393207 IBK393207 ILG393207 IVC393207 JEY393207 JOU393207 JYQ393207 KIM393207 KSI393207 LCE393207 LMA393207 LVW393207 MFS393207 MPO393207 MZK393207 NJG393207 NTC393207 OCY393207 OMU393207 OWQ393207 PGM393207 PQI393207 QAE393207 QKA393207 QTW393207 RDS393207 RNO393207 RXK393207 SHG393207 SRC393207 TAY393207 TKU393207 TUQ393207 UEM393207 UOI393207 UYE393207 VIA393207 VRW393207 WBS393207 WLO393207 WVK393207 C458744 IY458743 SU458743 ACQ458743 AMM458743 AWI458743 BGE458743 BQA458743 BZW458743 CJS458743 CTO458743 DDK458743 DNG458743 DXC458743 EGY458743 EQU458743 FAQ458743 FKM458743 FUI458743 GEE458743 GOA458743 GXW458743 HHS458743 HRO458743 IBK458743 ILG458743 IVC458743 JEY458743 JOU458743 JYQ458743 KIM458743 KSI458743 LCE458743 LMA458743 LVW458743 MFS458743 MPO458743 MZK458743 NJG458743 NTC458743 OCY458743 OMU458743 OWQ458743 PGM458743 PQI458743 QAE458743 QKA458743 QTW458743 RDS458743 RNO458743 RXK458743 SHG458743 SRC458743 TAY458743 TKU458743 TUQ458743 UEM458743 UOI458743 UYE458743 VIA458743 VRW458743 WBS458743 WLO458743 WVK458743 C524280 IY524279 SU524279 ACQ524279 AMM524279 AWI524279 BGE524279 BQA524279 BZW524279 CJS524279 CTO524279 DDK524279 DNG524279 DXC524279 EGY524279 EQU524279 FAQ524279 FKM524279 FUI524279 GEE524279 GOA524279 GXW524279 HHS524279 HRO524279 IBK524279 ILG524279 IVC524279 JEY524279 JOU524279 JYQ524279 KIM524279 KSI524279 LCE524279 LMA524279 LVW524279 MFS524279 MPO524279 MZK524279 NJG524279 NTC524279 OCY524279 OMU524279 OWQ524279 PGM524279 PQI524279 QAE524279 QKA524279 QTW524279 RDS524279 RNO524279 RXK524279 SHG524279 SRC524279 TAY524279 TKU524279 TUQ524279 UEM524279 UOI524279 UYE524279 VIA524279 VRW524279 WBS524279 WLO524279 WVK524279 C589816 IY589815 SU589815 ACQ589815 AMM589815 AWI589815 BGE589815 BQA589815 BZW589815 CJS589815 CTO589815 DDK589815 DNG589815 DXC589815 EGY589815 EQU589815 FAQ589815 FKM589815 FUI589815 GEE589815 GOA589815 GXW589815 HHS589815 HRO589815 IBK589815 ILG589815 IVC589815 JEY589815 JOU589815 JYQ589815 KIM589815 KSI589815 LCE589815 LMA589815 LVW589815 MFS589815 MPO589815 MZK589815 NJG589815 NTC589815 OCY589815 OMU589815 OWQ589815 PGM589815 PQI589815 QAE589815 QKA589815 QTW589815 RDS589815 RNO589815 RXK589815 SHG589815 SRC589815 TAY589815 TKU589815 TUQ589815 UEM589815 UOI589815 UYE589815 VIA589815 VRW589815 WBS589815 WLO589815 WVK589815 C655352 IY655351 SU655351 ACQ655351 AMM655351 AWI655351 BGE655351 BQA655351 BZW655351 CJS655351 CTO655351 DDK655351 DNG655351 DXC655351 EGY655351 EQU655351 FAQ655351 FKM655351 FUI655351 GEE655351 GOA655351 GXW655351 HHS655351 HRO655351 IBK655351 ILG655351 IVC655351 JEY655351 JOU655351 JYQ655351 KIM655351 KSI655351 LCE655351 LMA655351 LVW655351 MFS655351 MPO655351 MZK655351 NJG655351 NTC655351 OCY655351 OMU655351 OWQ655351 PGM655351 PQI655351 QAE655351 QKA655351 QTW655351 RDS655351 RNO655351 RXK655351 SHG655351 SRC655351 TAY655351 TKU655351 TUQ655351 UEM655351 UOI655351 UYE655351 VIA655351 VRW655351 WBS655351 WLO655351 WVK655351 C720888 IY720887 SU720887 ACQ720887 AMM720887 AWI720887 BGE720887 BQA720887 BZW720887 CJS720887 CTO720887 DDK720887 DNG720887 DXC720887 EGY720887 EQU720887 FAQ720887 FKM720887 FUI720887 GEE720887 GOA720887 GXW720887 HHS720887 HRO720887 IBK720887 ILG720887 IVC720887 JEY720887 JOU720887 JYQ720887 KIM720887 KSI720887 LCE720887 LMA720887 LVW720887 MFS720887 MPO720887 MZK720887 NJG720887 NTC720887 OCY720887 OMU720887 OWQ720887 PGM720887 PQI720887 QAE720887 QKA720887 QTW720887 RDS720887 RNO720887 RXK720887 SHG720887 SRC720887 TAY720887 TKU720887 TUQ720887 UEM720887 UOI720887 UYE720887 VIA720887 VRW720887 WBS720887 WLO720887 WVK720887 C786424 IY786423 SU786423 ACQ786423 AMM786423 AWI786423 BGE786423 BQA786423 BZW786423 CJS786423 CTO786423 DDK786423 DNG786423 DXC786423 EGY786423 EQU786423 FAQ786423 FKM786423 FUI786423 GEE786423 GOA786423 GXW786423 HHS786423 HRO786423 IBK786423 ILG786423 IVC786423 JEY786423 JOU786423 JYQ786423 KIM786423 KSI786423 LCE786423 LMA786423 LVW786423 MFS786423 MPO786423 MZK786423 NJG786423 NTC786423 OCY786423 OMU786423 OWQ786423 PGM786423 PQI786423 QAE786423 QKA786423 QTW786423 RDS786423 RNO786423 RXK786423 SHG786423 SRC786423 TAY786423 TKU786423 TUQ786423 UEM786423 UOI786423 UYE786423 VIA786423 VRW786423 WBS786423 WLO786423 WVK786423 C851960 IY851959 SU851959 ACQ851959 AMM851959 AWI851959 BGE851959 BQA851959 BZW851959 CJS851959 CTO851959 DDK851959 DNG851959 DXC851959 EGY851959 EQU851959 FAQ851959 FKM851959 FUI851959 GEE851959 GOA851959 GXW851959 HHS851959 HRO851959 IBK851959 ILG851959 IVC851959 JEY851959 JOU851959 JYQ851959 KIM851959 KSI851959 LCE851959 LMA851959 LVW851959 MFS851959 MPO851959 MZK851959 NJG851959 NTC851959 OCY851959 OMU851959 OWQ851959 PGM851959 PQI851959 QAE851959 QKA851959 QTW851959 RDS851959 RNO851959 RXK851959 SHG851959 SRC851959 TAY851959 TKU851959 TUQ851959 UEM851959 UOI851959 UYE851959 VIA851959 VRW851959 WBS851959 WLO851959 WVK851959 C917496 IY917495 SU917495 ACQ917495 AMM917495 AWI917495 BGE917495 BQA917495 BZW917495 CJS917495 CTO917495 DDK917495 DNG917495 DXC917495 EGY917495 EQU917495 FAQ917495 FKM917495 FUI917495 GEE917495 GOA917495 GXW917495 HHS917495 HRO917495 IBK917495 ILG917495 IVC917495 JEY917495 JOU917495 JYQ917495 KIM917495 KSI917495 LCE917495 LMA917495 LVW917495 MFS917495 MPO917495 MZK917495 NJG917495 NTC917495 OCY917495 OMU917495 OWQ917495 PGM917495 PQI917495 QAE917495 QKA917495 QTW917495 RDS917495 RNO917495 RXK917495 SHG917495 SRC917495 TAY917495 TKU917495 TUQ917495 UEM917495 UOI917495 UYE917495 VIA917495 VRW917495 WBS917495 WLO917495 WVK917495 C983032 IY983031 SU983031 ACQ983031 AMM983031 AWI983031 BGE983031 BQA983031 BZW983031 CJS983031 CTO983031 DDK983031 DNG983031 DXC983031 EGY983031 EQU983031 FAQ983031 FKM983031 FUI983031 GEE983031 GOA983031 GXW983031 HHS983031 HRO983031 IBK983031 ILG983031 IVC983031 JEY983031 JOU983031 JYQ983031 KIM983031 KSI983031 LCE983031 LMA983031 LVW983031 MFS983031 MPO983031 MZK983031 NJG983031 NTC983031 OCY983031 OMU983031 OWQ983031 PGM983031 PQI983031 QAE983031 QKA983031 QTW983031 RDS983031 RNO983031 RXK983031 SHG983031 SRC983031 TAY983031 TKU983031 TUQ983031 UEM983031 UOI983031 UYE983031 VIA983031 VRW983031 WBS983031 WLO983031 WVK983031" xr:uid="{00000000-0002-0000-0800-000002000000}">
      <formula1>"construction &amp; buyer assistance, buyer assistance only, construction only"</formula1>
    </dataValidation>
    <dataValidation type="list" allowBlank="1" showInputMessage="1" showErrorMessage="1" sqref="J35 WVP983009 WLT983009 WBX983009 VSB983009 VIF983009 UYJ983009 UON983009 UER983009 TUV983009 TKZ983009 TBD983009 SRH983009 SHL983009 RXP983009 RNT983009 RDX983009 QUB983009 QKF983009 QAJ983009 PQN983009 PGR983009 OWV983009 OMZ983009 ODD983009 NTH983009 NJL983009 MZP983009 MPT983009 MFX983009 LWB983009 LMF983009 LCJ983009 KSN983009 KIR983009 JYV983009 JOZ983009 JFD983009 IVH983009 ILL983009 IBP983009 HRT983009 HHX983009 GYB983009 GOF983009 GEJ983009 FUN983009 FKR983009 FAV983009 EQZ983009 EHD983009 DXH983009 DNL983009 DDP983009 CTT983009 CJX983009 CAB983009 BQF983009 BGJ983009 AWN983009 AMR983009 ACV983009 SZ983009 JD983009 H983004 WVP917473 WLT917473 WBX917473 VSB917473 VIF917473 UYJ917473 UON917473 UER917473 TUV917473 TKZ917473 TBD917473 SRH917473 SHL917473 RXP917473 RNT917473 RDX917473 QUB917473 QKF917473 QAJ917473 PQN917473 PGR917473 OWV917473 OMZ917473 ODD917473 NTH917473 NJL917473 MZP917473 MPT917473 MFX917473 LWB917473 LMF917473 LCJ917473 KSN917473 KIR917473 JYV917473 JOZ917473 JFD917473 IVH917473 ILL917473 IBP917473 HRT917473 HHX917473 GYB917473 GOF917473 GEJ917473 FUN917473 FKR917473 FAV917473 EQZ917473 EHD917473 DXH917473 DNL917473 DDP917473 CTT917473 CJX917473 CAB917473 BQF917473 BGJ917473 AWN917473 AMR917473 ACV917473 SZ917473 JD917473 H917468 WVP851937 WLT851937 WBX851937 VSB851937 VIF851937 UYJ851937 UON851937 UER851937 TUV851937 TKZ851937 TBD851937 SRH851937 SHL851937 RXP851937 RNT851937 RDX851937 QUB851937 QKF851937 QAJ851937 PQN851937 PGR851937 OWV851937 OMZ851937 ODD851937 NTH851937 NJL851937 MZP851937 MPT851937 MFX851937 LWB851937 LMF851937 LCJ851937 KSN851937 KIR851937 JYV851937 JOZ851937 JFD851937 IVH851937 ILL851937 IBP851937 HRT851937 HHX851937 GYB851937 GOF851937 GEJ851937 FUN851937 FKR851937 FAV851937 EQZ851937 EHD851937 DXH851937 DNL851937 DDP851937 CTT851937 CJX851937 CAB851937 BQF851937 BGJ851937 AWN851937 AMR851937 ACV851937 SZ851937 JD851937 H851932 WVP786401 WLT786401 WBX786401 VSB786401 VIF786401 UYJ786401 UON786401 UER786401 TUV786401 TKZ786401 TBD786401 SRH786401 SHL786401 RXP786401 RNT786401 RDX786401 QUB786401 QKF786401 QAJ786401 PQN786401 PGR786401 OWV786401 OMZ786401 ODD786401 NTH786401 NJL786401 MZP786401 MPT786401 MFX786401 LWB786401 LMF786401 LCJ786401 KSN786401 KIR786401 JYV786401 JOZ786401 JFD786401 IVH786401 ILL786401 IBP786401 HRT786401 HHX786401 GYB786401 GOF786401 GEJ786401 FUN786401 FKR786401 FAV786401 EQZ786401 EHD786401 DXH786401 DNL786401 DDP786401 CTT786401 CJX786401 CAB786401 BQF786401 BGJ786401 AWN786401 AMR786401 ACV786401 SZ786401 JD786401 H786396 WVP720865 WLT720865 WBX720865 VSB720865 VIF720865 UYJ720865 UON720865 UER720865 TUV720865 TKZ720865 TBD720865 SRH720865 SHL720865 RXP720865 RNT720865 RDX720865 QUB720865 QKF720865 QAJ720865 PQN720865 PGR720865 OWV720865 OMZ720865 ODD720865 NTH720865 NJL720865 MZP720865 MPT720865 MFX720865 LWB720865 LMF720865 LCJ720865 KSN720865 KIR720865 JYV720865 JOZ720865 JFD720865 IVH720865 ILL720865 IBP720865 HRT720865 HHX720865 GYB720865 GOF720865 GEJ720865 FUN720865 FKR720865 FAV720865 EQZ720865 EHD720865 DXH720865 DNL720865 DDP720865 CTT720865 CJX720865 CAB720865 BQF720865 BGJ720865 AWN720865 AMR720865 ACV720865 SZ720865 JD720865 H720860 WVP655329 WLT655329 WBX655329 VSB655329 VIF655329 UYJ655329 UON655329 UER655329 TUV655329 TKZ655329 TBD655329 SRH655329 SHL655329 RXP655329 RNT655329 RDX655329 QUB655329 QKF655329 QAJ655329 PQN655329 PGR655329 OWV655329 OMZ655329 ODD655329 NTH655329 NJL655329 MZP655329 MPT655329 MFX655329 LWB655329 LMF655329 LCJ655329 KSN655329 KIR655329 JYV655329 JOZ655329 JFD655329 IVH655329 ILL655329 IBP655329 HRT655329 HHX655329 GYB655329 GOF655329 GEJ655329 FUN655329 FKR655329 FAV655329 EQZ655329 EHD655329 DXH655329 DNL655329 DDP655329 CTT655329 CJX655329 CAB655329 BQF655329 BGJ655329 AWN655329 AMR655329 ACV655329 SZ655329 JD655329 H655324 WVP589793 WLT589793 WBX589793 VSB589793 VIF589793 UYJ589793 UON589793 UER589793 TUV589793 TKZ589793 TBD589793 SRH589793 SHL589793 RXP589793 RNT589793 RDX589793 QUB589793 QKF589793 QAJ589793 PQN589793 PGR589793 OWV589793 OMZ589793 ODD589793 NTH589793 NJL589793 MZP589793 MPT589793 MFX589793 LWB589793 LMF589793 LCJ589793 KSN589793 KIR589793 JYV589793 JOZ589793 JFD589793 IVH589793 ILL589793 IBP589793 HRT589793 HHX589793 GYB589793 GOF589793 GEJ589793 FUN589793 FKR589793 FAV589793 EQZ589793 EHD589793 DXH589793 DNL589793 DDP589793 CTT589793 CJX589793 CAB589793 BQF589793 BGJ589793 AWN589793 AMR589793 ACV589793 SZ589793 JD589793 H589788 WVP524257 WLT524257 WBX524257 VSB524257 VIF524257 UYJ524257 UON524257 UER524257 TUV524257 TKZ524257 TBD524257 SRH524257 SHL524257 RXP524257 RNT524257 RDX524257 QUB524257 QKF524257 QAJ524257 PQN524257 PGR524257 OWV524257 OMZ524257 ODD524257 NTH524257 NJL524257 MZP524257 MPT524257 MFX524257 LWB524257 LMF524257 LCJ524257 KSN524257 KIR524257 JYV524257 JOZ524257 JFD524257 IVH524257 ILL524257 IBP524257 HRT524257 HHX524257 GYB524257 GOF524257 GEJ524257 FUN524257 FKR524257 FAV524257 EQZ524257 EHD524257 DXH524257 DNL524257 DDP524257 CTT524257 CJX524257 CAB524257 BQF524257 BGJ524257 AWN524257 AMR524257 ACV524257 SZ524257 JD524257 H524252 WVP458721 WLT458721 WBX458721 VSB458721 VIF458721 UYJ458721 UON458721 UER458721 TUV458721 TKZ458721 TBD458721 SRH458721 SHL458721 RXP458721 RNT458721 RDX458721 QUB458721 QKF458721 QAJ458721 PQN458721 PGR458721 OWV458721 OMZ458721 ODD458721 NTH458721 NJL458721 MZP458721 MPT458721 MFX458721 LWB458721 LMF458721 LCJ458721 KSN458721 KIR458721 JYV458721 JOZ458721 JFD458721 IVH458721 ILL458721 IBP458721 HRT458721 HHX458721 GYB458721 GOF458721 GEJ458721 FUN458721 FKR458721 FAV458721 EQZ458721 EHD458721 DXH458721 DNL458721 DDP458721 CTT458721 CJX458721 CAB458721 BQF458721 BGJ458721 AWN458721 AMR458721 ACV458721 SZ458721 JD458721 H458716 WVP393185 WLT393185 WBX393185 VSB393185 VIF393185 UYJ393185 UON393185 UER393185 TUV393185 TKZ393185 TBD393185 SRH393185 SHL393185 RXP393185 RNT393185 RDX393185 QUB393185 QKF393185 QAJ393185 PQN393185 PGR393185 OWV393185 OMZ393185 ODD393185 NTH393185 NJL393185 MZP393185 MPT393185 MFX393185 LWB393185 LMF393185 LCJ393185 KSN393185 KIR393185 JYV393185 JOZ393185 JFD393185 IVH393185 ILL393185 IBP393185 HRT393185 HHX393185 GYB393185 GOF393185 GEJ393185 FUN393185 FKR393185 FAV393185 EQZ393185 EHD393185 DXH393185 DNL393185 DDP393185 CTT393185 CJX393185 CAB393185 BQF393185 BGJ393185 AWN393185 AMR393185 ACV393185 SZ393185 JD393185 H393180 WVP327649 WLT327649 WBX327649 VSB327649 VIF327649 UYJ327649 UON327649 UER327649 TUV327649 TKZ327649 TBD327649 SRH327649 SHL327649 RXP327649 RNT327649 RDX327649 QUB327649 QKF327649 QAJ327649 PQN327649 PGR327649 OWV327649 OMZ327649 ODD327649 NTH327649 NJL327649 MZP327649 MPT327649 MFX327649 LWB327649 LMF327649 LCJ327649 KSN327649 KIR327649 JYV327649 JOZ327649 JFD327649 IVH327649 ILL327649 IBP327649 HRT327649 HHX327649 GYB327649 GOF327649 GEJ327649 FUN327649 FKR327649 FAV327649 EQZ327649 EHD327649 DXH327649 DNL327649 DDP327649 CTT327649 CJX327649 CAB327649 BQF327649 BGJ327649 AWN327649 AMR327649 ACV327649 SZ327649 JD327649 H327644 WVP262113 WLT262113 WBX262113 VSB262113 VIF262113 UYJ262113 UON262113 UER262113 TUV262113 TKZ262113 TBD262113 SRH262113 SHL262113 RXP262113 RNT262113 RDX262113 QUB262113 QKF262113 QAJ262113 PQN262113 PGR262113 OWV262113 OMZ262113 ODD262113 NTH262113 NJL262113 MZP262113 MPT262113 MFX262113 LWB262113 LMF262113 LCJ262113 KSN262113 KIR262113 JYV262113 JOZ262113 JFD262113 IVH262113 ILL262113 IBP262113 HRT262113 HHX262113 GYB262113 GOF262113 GEJ262113 FUN262113 FKR262113 FAV262113 EQZ262113 EHD262113 DXH262113 DNL262113 DDP262113 CTT262113 CJX262113 CAB262113 BQF262113 BGJ262113 AWN262113 AMR262113 ACV262113 SZ262113 JD262113 H262108 WVP196577 WLT196577 WBX196577 VSB196577 VIF196577 UYJ196577 UON196577 UER196577 TUV196577 TKZ196577 TBD196577 SRH196577 SHL196577 RXP196577 RNT196577 RDX196577 QUB196577 QKF196577 QAJ196577 PQN196577 PGR196577 OWV196577 OMZ196577 ODD196577 NTH196577 NJL196577 MZP196577 MPT196577 MFX196577 LWB196577 LMF196577 LCJ196577 KSN196577 KIR196577 JYV196577 JOZ196577 JFD196577 IVH196577 ILL196577 IBP196577 HRT196577 HHX196577 GYB196577 GOF196577 GEJ196577 FUN196577 FKR196577 FAV196577 EQZ196577 EHD196577 DXH196577 DNL196577 DDP196577 CTT196577 CJX196577 CAB196577 BQF196577 BGJ196577 AWN196577 AMR196577 ACV196577 SZ196577 JD196577 H196572 WVP131041 WLT131041 WBX131041 VSB131041 VIF131041 UYJ131041 UON131041 UER131041 TUV131041 TKZ131041 TBD131041 SRH131041 SHL131041 RXP131041 RNT131041 RDX131041 QUB131041 QKF131041 QAJ131041 PQN131041 PGR131041 OWV131041 OMZ131041 ODD131041 NTH131041 NJL131041 MZP131041 MPT131041 MFX131041 LWB131041 LMF131041 LCJ131041 KSN131041 KIR131041 JYV131041 JOZ131041 JFD131041 IVH131041 ILL131041 IBP131041 HRT131041 HHX131041 GYB131041 GOF131041 GEJ131041 FUN131041 FKR131041 FAV131041 EQZ131041 EHD131041 DXH131041 DNL131041 DDP131041 CTT131041 CJX131041 CAB131041 BQF131041 BGJ131041 AWN131041 AMR131041 ACV131041 SZ131041 JD131041 H131036 WVP65505 WLT65505 WBX65505 VSB65505 VIF65505 UYJ65505 UON65505 UER65505 TUV65505 TKZ65505 TBD65505 SRH65505 SHL65505 RXP65505 RNT65505 RDX65505 QUB65505 QKF65505 QAJ65505 PQN65505 PGR65505 OWV65505 OMZ65505 ODD65505 NTH65505 NJL65505 MZP65505 MPT65505 MFX65505 LWB65505 LMF65505 LCJ65505 KSN65505 KIR65505 JYV65505 JOZ65505 JFD65505 IVH65505 ILL65505 IBP65505 HRT65505 HHX65505 GYB65505 GOF65505 GEJ65505 FUN65505 FKR65505 FAV65505 EQZ65505 EHD65505 DXH65505 DNL65505 DDP65505 CTT65505 CJX65505 CAB65505 BQF65505 BGJ65505 AWN65505 AMR65505 ACV65505 SZ65505 JD65505 H65500 WVP37 WLT37 WBX37 VSB37 VIF37 UYJ37 UON37 UER37 TUV37 TKZ37 TBD37 SRH37 SHL37 RXP37 RNT37 RDX37 QUB37 QKF37 QAJ37 PQN37 PGR37 OWV37 OMZ37 ODD37 NTH37 NJL37 MZP37 MPT37 MFX37 LWB37 LMF37 LCJ37 KSN37 KIR37 JYV37 JOZ37 JFD37 IVH37 ILL37 IBP37 HRT37 HHX37 GYB37 GOF37 GEJ37 FUN37 FKR37 FAV37 EQZ37 EHD37 DXH37 DNL37 DDP37 CTT37 CJX37 CAB37 BQF37 BGJ37 AWN37 AMR37 ACV37 SZ37 JD37 H32 WVR983012 WLV983012 WBZ983012 VSD983012 VIH983012 UYL983012 UOP983012 UET983012 TUX983012 TLB983012 TBF983012 SRJ983012 SHN983012 RXR983012 RNV983012 RDZ983012 QUD983012 QKH983012 QAL983012 PQP983012 PGT983012 OWX983012 ONB983012 ODF983012 NTJ983012 NJN983012 MZR983012 MPV983012 MFZ983012 LWD983012 LMH983012 LCL983012 KSP983012 KIT983012 JYX983012 JPB983012 JFF983012 IVJ983012 ILN983012 IBR983012 HRV983012 HHZ983012 GYD983012 GOH983012 GEL983012 FUP983012 FKT983012 FAX983012 ERB983012 EHF983012 DXJ983012 DNN983012 DDR983012 CTV983012 CJZ983012 CAD983012 BQH983012 BGL983012 AWP983012 AMT983012 ACX983012 TB983012 JF983012 J983007 WVR917476 WLV917476 WBZ917476 VSD917476 VIH917476 UYL917476 UOP917476 UET917476 TUX917476 TLB917476 TBF917476 SRJ917476 SHN917476 RXR917476 RNV917476 RDZ917476 QUD917476 QKH917476 QAL917476 PQP917476 PGT917476 OWX917476 ONB917476 ODF917476 NTJ917476 NJN917476 MZR917476 MPV917476 MFZ917476 LWD917476 LMH917476 LCL917476 KSP917476 KIT917476 JYX917476 JPB917476 JFF917476 IVJ917476 ILN917476 IBR917476 HRV917476 HHZ917476 GYD917476 GOH917476 GEL917476 FUP917476 FKT917476 FAX917476 ERB917476 EHF917476 DXJ917476 DNN917476 DDR917476 CTV917476 CJZ917476 CAD917476 BQH917476 BGL917476 AWP917476 AMT917476 ACX917476 TB917476 JF917476 J917471 WVR851940 WLV851940 WBZ851940 VSD851940 VIH851940 UYL851940 UOP851940 UET851940 TUX851940 TLB851940 TBF851940 SRJ851940 SHN851940 RXR851940 RNV851940 RDZ851940 QUD851940 QKH851940 QAL851940 PQP851940 PGT851940 OWX851940 ONB851940 ODF851940 NTJ851940 NJN851940 MZR851940 MPV851940 MFZ851940 LWD851940 LMH851940 LCL851940 KSP851940 KIT851940 JYX851940 JPB851940 JFF851940 IVJ851940 ILN851940 IBR851940 HRV851940 HHZ851940 GYD851940 GOH851940 GEL851940 FUP851940 FKT851940 FAX851940 ERB851940 EHF851940 DXJ851940 DNN851940 DDR851940 CTV851940 CJZ851940 CAD851940 BQH851940 BGL851940 AWP851940 AMT851940 ACX851940 TB851940 JF851940 J851935 WVR786404 WLV786404 WBZ786404 VSD786404 VIH786404 UYL786404 UOP786404 UET786404 TUX786404 TLB786404 TBF786404 SRJ786404 SHN786404 RXR786404 RNV786404 RDZ786404 QUD786404 QKH786404 QAL786404 PQP786404 PGT786404 OWX786404 ONB786404 ODF786404 NTJ786404 NJN786404 MZR786404 MPV786404 MFZ786404 LWD786404 LMH786404 LCL786404 KSP786404 KIT786404 JYX786404 JPB786404 JFF786404 IVJ786404 ILN786404 IBR786404 HRV786404 HHZ786404 GYD786404 GOH786404 GEL786404 FUP786404 FKT786404 FAX786404 ERB786404 EHF786404 DXJ786404 DNN786404 DDR786404 CTV786404 CJZ786404 CAD786404 BQH786404 BGL786404 AWP786404 AMT786404 ACX786404 TB786404 JF786404 J786399 WVR720868 WLV720868 WBZ720868 VSD720868 VIH720868 UYL720868 UOP720868 UET720868 TUX720868 TLB720868 TBF720868 SRJ720868 SHN720868 RXR720868 RNV720868 RDZ720868 QUD720868 QKH720868 QAL720868 PQP720868 PGT720868 OWX720868 ONB720868 ODF720868 NTJ720868 NJN720868 MZR720868 MPV720868 MFZ720868 LWD720868 LMH720868 LCL720868 KSP720868 KIT720868 JYX720868 JPB720868 JFF720868 IVJ720868 ILN720868 IBR720868 HRV720868 HHZ720868 GYD720868 GOH720868 GEL720868 FUP720868 FKT720868 FAX720868 ERB720868 EHF720868 DXJ720868 DNN720868 DDR720868 CTV720868 CJZ720868 CAD720868 BQH720868 BGL720868 AWP720868 AMT720868 ACX720868 TB720868 JF720868 J720863 WVR655332 WLV655332 WBZ655332 VSD655332 VIH655332 UYL655332 UOP655332 UET655332 TUX655332 TLB655332 TBF655332 SRJ655332 SHN655332 RXR655332 RNV655332 RDZ655332 QUD655332 QKH655332 QAL655332 PQP655332 PGT655332 OWX655332 ONB655332 ODF655332 NTJ655332 NJN655332 MZR655332 MPV655332 MFZ655332 LWD655332 LMH655332 LCL655332 KSP655332 KIT655332 JYX655332 JPB655332 JFF655332 IVJ655332 ILN655332 IBR655332 HRV655332 HHZ655332 GYD655332 GOH655332 GEL655332 FUP655332 FKT655332 FAX655332 ERB655332 EHF655332 DXJ655332 DNN655332 DDR655332 CTV655332 CJZ655332 CAD655332 BQH655332 BGL655332 AWP655332 AMT655332 ACX655332 TB655332 JF655332 J655327 WVR589796 WLV589796 WBZ589796 VSD589796 VIH589796 UYL589796 UOP589796 UET589796 TUX589796 TLB589796 TBF589796 SRJ589796 SHN589796 RXR589796 RNV589796 RDZ589796 QUD589796 QKH589796 QAL589796 PQP589796 PGT589796 OWX589796 ONB589796 ODF589796 NTJ589796 NJN589796 MZR589796 MPV589796 MFZ589796 LWD589796 LMH589796 LCL589796 KSP589796 KIT589796 JYX589796 JPB589796 JFF589796 IVJ589796 ILN589796 IBR589796 HRV589796 HHZ589796 GYD589796 GOH589796 GEL589796 FUP589796 FKT589796 FAX589796 ERB589796 EHF589796 DXJ589796 DNN589796 DDR589796 CTV589796 CJZ589796 CAD589796 BQH589796 BGL589796 AWP589796 AMT589796 ACX589796 TB589796 JF589796 J589791 WVR524260 WLV524260 WBZ524260 VSD524260 VIH524260 UYL524260 UOP524260 UET524260 TUX524260 TLB524260 TBF524260 SRJ524260 SHN524260 RXR524260 RNV524260 RDZ524260 QUD524260 QKH524260 QAL524260 PQP524260 PGT524260 OWX524260 ONB524260 ODF524260 NTJ524260 NJN524260 MZR524260 MPV524260 MFZ524260 LWD524260 LMH524260 LCL524260 KSP524260 KIT524260 JYX524260 JPB524260 JFF524260 IVJ524260 ILN524260 IBR524260 HRV524260 HHZ524260 GYD524260 GOH524260 GEL524260 FUP524260 FKT524260 FAX524260 ERB524260 EHF524260 DXJ524260 DNN524260 DDR524260 CTV524260 CJZ524260 CAD524260 BQH524260 BGL524260 AWP524260 AMT524260 ACX524260 TB524260 JF524260 J524255 WVR458724 WLV458724 WBZ458724 VSD458724 VIH458724 UYL458724 UOP458724 UET458724 TUX458724 TLB458724 TBF458724 SRJ458724 SHN458724 RXR458724 RNV458724 RDZ458724 QUD458724 QKH458724 QAL458724 PQP458724 PGT458724 OWX458724 ONB458724 ODF458724 NTJ458724 NJN458724 MZR458724 MPV458724 MFZ458724 LWD458724 LMH458724 LCL458724 KSP458724 KIT458724 JYX458724 JPB458724 JFF458724 IVJ458724 ILN458724 IBR458724 HRV458724 HHZ458724 GYD458724 GOH458724 GEL458724 FUP458724 FKT458724 FAX458724 ERB458724 EHF458724 DXJ458724 DNN458724 DDR458724 CTV458724 CJZ458724 CAD458724 BQH458724 BGL458724 AWP458724 AMT458724 ACX458724 TB458724 JF458724 J458719 WVR393188 WLV393188 WBZ393188 VSD393188 VIH393188 UYL393188 UOP393188 UET393188 TUX393188 TLB393188 TBF393188 SRJ393188 SHN393188 RXR393188 RNV393188 RDZ393188 QUD393188 QKH393188 QAL393188 PQP393188 PGT393188 OWX393188 ONB393188 ODF393188 NTJ393188 NJN393188 MZR393188 MPV393188 MFZ393188 LWD393188 LMH393188 LCL393188 KSP393188 KIT393188 JYX393188 JPB393188 JFF393188 IVJ393188 ILN393188 IBR393188 HRV393188 HHZ393188 GYD393188 GOH393188 GEL393188 FUP393188 FKT393188 FAX393188 ERB393188 EHF393188 DXJ393188 DNN393188 DDR393188 CTV393188 CJZ393188 CAD393188 BQH393188 BGL393188 AWP393188 AMT393188 ACX393188 TB393188 JF393188 J393183 WVR327652 WLV327652 WBZ327652 VSD327652 VIH327652 UYL327652 UOP327652 UET327652 TUX327652 TLB327652 TBF327652 SRJ327652 SHN327652 RXR327652 RNV327652 RDZ327652 QUD327652 QKH327652 QAL327652 PQP327652 PGT327652 OWX327652 ONB327652 ODF327652 NTJ327652 NJN327652 MZR327652 MPV327652 MFZ327652 LWD327652 LMH327652 LCL327652 KSP327652 KIT327652 JYX327652 JPB327652 JFF327652 IVJ327652 ILN327652 IBR327652 HRV327652 HHZ327652 GYD327652 GOH327652 GEL327652 FUP327652 FKT327652 FAX327652 ERB327652 EHF327652 DXJ327652 DNN327652 DDR327652 CTV327652 CJZ327652 CAD327652 BQH327652 BGL327652 AWP327652 AMT327652 ACX327652 TB327652 JF327652 J327647 WVR262116 WLV262116 WBZ262116 VSD262116 VIH262116 UYL262116 UOP262116 UET262116 TUX262116 TLB262116 TBF262116 SRJ262116 SHN262116 RXR262116 RNV262116 RDZ262116 QUD262116 QKH262116 QAL262116 PQP262116 PGT262116 OWX262116 ONB262116 ODF262116 NTJ262116 NJN262116 MZR262116 MPV262116 MFZ262116 LWD262116 LMH262116 LCL262116 KSP262116 KIT262116 JYX262116 JPB262116 JFF262116 IVJ262116 ILN262116 IBR262116 HRV262116 HHZ262116 GYD262116 GOH262116 GEL262116 FUP262116 FKT262116 FAX262116 ERB262116 EHF262116 DXJ262116 DNN262116 DDR262116 CTV262116 CJZ262116 CAD262116 BQH262116 BGL262116 AWP262116 AMT262116 ACX262116 TB262116 JF262116 J262111 WVR196580 WLV196580 WBZ196580 VSD196580 VIH196580 UYL196580 UOP196580 UET196580 TUX196580 TLB196580 TBF196580 SRJ196580 SHN196580 RXR196580 RNV196580 RDZ196580 QUD196580 QKH196580 QAL196580 PQP196580 PGT196580 OWX196580 ONB196580 ODF196580 NTJ196580 NJN196580 MZR196580 MPV196580 MFZ196580 LWD196580 LMH196580 LCL196580 KSP196580 KIT196580 JYX196580 JPB196580 JFF196580 IVJ196580 ILN196580 IBR196580 HRV196580 HHZ196580 GYD196580 GOH196580 GEL196580 FUP196580 FKT196580 FAX196580 ERB196580 EHF196580 DXJ196580 DNN196580 DDR196580 CTV196580 CJZ196580 CAD196580 BQH196580 BGL196580 AWP196580 AMT196580 ACX196580 TB196580 JF196580 J196575 WVR131044 WLV131044 WBZ131044 VSD131044 VIH131044 UYL131044 UOP131044 UET131044 TUX131044 TLB131044 TBF131044 SRJ131044 SHN131044 RXR131044 RNV131044 RDZ131044 QUD131044 QKH131044 QAL131044 PQP131044 PGT131044 OWX131044 ONB131044 ODF131044 NTJ131044 NJN131044 MZR131044 MPV131044 MFZ131044 LWD131044 LMH131044 LCL131044 KSP131044 KIT131044 JYX131044 JPB131044 JFF131044 IVJ131044 ILN131044 IBR131044 HRV131044 HHZ131044 GYD131044 GOH131044 GEL131044 FUP131044 FKT131044 FAX131044 ERB131044 EHF131044 DXJ131044 DNN131044 DDR131044 CTV131044 CJZ131044 CAD131044 BQH131044 BGL131044 AWP131044 AMT131044 ACX131044 TB131044 JF131044 J131039 WVR65508 WLV65508 WBZ65508 VSD65508 VIH65508 UYL65508 UOP65508 UET65508 TUX65508 TLB65508 TBF65508 SRJ65508 SHN65508 RXR65508 RNV65508 RDZ65508 QUD65508 QKH65508 QAL65508 PQP65508 PGT65508 OWX65508 ONB65508 ODF65508 NTJ65508 NJN65508 MZR65508 MPV65508 MFZ65508 LWD65508 LMH65508 LCL65508 KSP65508 KIT65508 JYX65508 JPB65508 JFF65508 IVJ65508 ILN65508 IBR65508 HRV65508 HHZ65508 GYD65508 GOH65508 GEL65508 FUP65508 FKT65508 FAX65508 ERB65508 EHF65508 DXJ65508 DNN65508 DDR65508 CTV65508 CJZ65508 CAD65508 BQH65508 BGL65508 AWP65508 AMT65508 ACX65508 TB65508 JF65508 J65503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JF40" xr:uid="{00000000-0002-0000-0800-000003000000}">
      <formula1>$AB$31:$AB$34</formula1>
    </dataValidation>
    <dataValidation type="list" allowBlank="1" showInputMessage="1" showErrorMessage="1" sqref="C65541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7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3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9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5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1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7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3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9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5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1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7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3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9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5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00000000-0002-0000-0800-000004000000}">
      <formula1>"Yes, No"</formula1>
    </dataValidation>
  </dataValidations>
  <printOptions horizontalCentered="1"/>
  <pageMargins left="0.25" right="0.25" top="0.75" bottom="0.75" header="0.3" footer="0.3"/>
  <pageSetup scale="98" orientation="portrait" r:id="rId1"/>
  <headerFooter>
    <oddFooter>&amp;L&amp;"-,Regular"&amp;9&amp;F
&amp;A&amp;R&amp;"Calibri,Regular"&amp;9Page &amp;P of &amp;N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B2E52653479E40A5277B2AE0A7B210" ma:contentTypeVersion="1" ma:contentTypeDescription="Create a new document." ma:contentTypeScope="" ma:versionID="944240f33e6502e6b6b32538b94e0f5e">
  <xsd:schema xmlns:xsd="http://www.w3.org/2001/XMLSchema" xmlns:xs="http://www.w3.org/2001/XMLSchema" xmlns:p="http://schemas.microsoft.com/office/2006/metadata/properties" xmlns:ns1="http://schemas.microsoft.com/sharepoint/v3" targetNamespace="http://schemas.microsoft.com/office/2006/metadata/properties" ma:root="true" ma:fieldsID="ef2aa9ed40e72a78c3822fc753b43e8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302EB7-6656-4E89-A3B4-ECA9F381ADF9}">
  <ds:schemaRefs>
    <ds:schemaRef ds:uri="http://schemas.microsoft.com/sharepoint/v3/contenttype/forms"/>
  </ds:schemaRefs>
</ds:datastoreItem>
</file>

<file path=customXml/itemProps2.xml><?xml version="1.0" encoding="utf-8"?>
<ds:datastoreItem xmlns:ds="http://schemas.openxmlformats.org/officeDocument/2006/customXml" ds:itemID="{202B2BD3-ED64-4BB2-ADAC-8BE267EAD72F}">
  <ds:schemaRef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37DA2F5-86D1-4205-A939-AEE0DCBA05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31</vt:i4>
      </vt:variant>
    </vt:vector>
  </HeadingPairs>
  <TitlesOfParts>
    <vt:vector size="47" baseType="lpstr">
      <vt:lpstr>Cover</vt:lpstr>
      <vt:lpstr>INSTRUCTIONS</vt:lpstr>
      <vt:lpstr>a)Compliance &amp; Underwriting</vt:lpstr>
      <vt:lpstr>b)Setup Checklist</vt:lpstr>
      <vt:lpstr>1)Project Summary </vt:lpstr>
      <vt:lpstr>2)Repair Scope</vt:lpstr>
      <vt:lpstr>3)Sources &amp; Uses</vt:lpstr>
      <vt:lpstr>4)Owner Income</vt:lpstr>
      <vt:lpstr>KHC Internal</vt:lpstr>
      <vt:lpstr>2023 RHTF Eligible Counties</vt:lpstr>
      <vt:lpstr>RHTF Income Limits eff 6-1-26</vt:lpstr>
      <vt:lpstr>PCR Cover</vt:lpstr>
      <vt:lpstr>PCR a)Checklist</vt:lpstr>
      <vt:lpstr>PCR 1)Repair Scope</vt:lpstr>
      <vt:lpstr>PCR 2)Sources &amp; Uses </vt:lpstr>
      <vt:lpstr>PCR KHC Internal</vt:lpstr>
      <vt:lpstr>buyer</vt:lpstr>
      <vt:lpstr>city</vt:lpstr>
      <vt:lpstr>closeout</vt:lpstr>
      <vt:lpstr>Constr</vt:lpstr>
      <vt:lpstr>county</vt:lpstr>
      <vt:lpstr>developer</vt:lpstr>
      <vt:lpstr>file</vt:lpstr>
      <vt:lpstr>HHsize</vt:lpstr>
      <vt:lpstr>'PCR KHC Internal'!IDISNum</vt:lpstr>
      <vt:lpstr>IDISNum</vt:lpstr>
      <vt:lpstr>'1)Project Summary '!Print_Area</vt:lpstr>
      <vt:lpstr>'2)Repair Scope'!Print_Area</vt:lpstr>
      <vt:lpstr>'3)Sources &amp; Uses'!Print_Area</vt:lpstr>
      <vt:lpstr>'4)Owner Income'!Print_Area</vt:lpstr>
      <vt:lpstr>'a)Compliance &amp; Underwriting'!Print_Area</vt:lpstr>
      <vt:lpstr>'b)Setup Checklist'!Print_Area</vt:lpstr>
      <vt:lpstr>INSTRUCTIONS!Print_Area</vt:lpstr>
      <vt:lpstr>'KHC Internal'!Print_Area</vt:lpstr>
      <vt:lpstr>'PCR 1)Repair Scope'!Print_Area</vt:lpstr>
      <vt:lpstr>'PCR 2)Sources &amp; Uses '!Print_Area</vt:lpstr>
      <vt:lpstr>'PCR a)Checklist'!Print_Area</vt:lpstr>
      <vt:lpstr>'PCR KHC Internal'!Print_Area</vt:lpstr>
      <vt:lpstr>'RHTF Income Limits eff 6-1-26'!Print_Area</vt:lpstr>
      <vt:lpstr>'2)Repair Scope'!Print_Titles</vt:lpstr>
      <vt:lpstr>'PCR 1)Repair Scope'!Print_Titles</vt:lpstr>
      <vt:lpstr>'RHTF Income Limits eff 6-1-26'!Print_Titles</vt:lpstr>
      <vt:lpstr>proj</vt:lpstr>
      <vt:lpstr>ProjNum</vt:lpstr>
      <vt:lpstr>'PCR 2)Sources &amp; Uses '!tdc</vt:lpstr>
      <vt:lpstr>tdc</vt:lpstr>
      <vt:lpstr>zip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Smith</dc:creator>
  <cp:lastModifiedBy>Jessica Shelton</cp:lastModifiedBy>
  <cp:lastPrinted>2023-07-06T13:44:32Z</cp:lastPrinted>
  <dcterms:created xsi:type="dcterms:W3CDTF">2019-02-05T01:10:53Z</dcterms:created>
  <dcterms:modified xsi:type="dcterms:W3CDTF">2026-06-02T17:55:30Z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0x0101006CB2E52653479E40A5277B2AE0A7B210</vt:lpwstr>
  </property>
</Properties>
</file>