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HousingContractAdministration\Homebuyer\Application\2026\Web Docs\"/>
    </mc:Choice>
  </mc:AlternateContent>
  <xr:revisionPtr revIDLastSave="0" documentId="13_ncr:1_{0E5DDE24-2E8C-42F3-A311-092BD49C0D91}" xr6:coauthVersionLast="47" xr6:coauthVersionMax="47" xr10:uidLastSave="{00000000-0000-0000-0000-000000000000}"/>
  <bookViews>
    <workbookView xWindow="-108" yWindow="-108" windowWidth="23256" windowHeight="12576" tabRatio="596" xr2:uid="{00000000-000D-0000-FFFF-FFFF00000000}"/>
  </bookViews>
  <sheets>
    <sheet name="1)Single Family Homebuyer Dev." sheetId="1" r:id="rId1"/>
    <sheet name="2)Summary" sheetId="2" r:id="rId2"/>
  </sheets>
  <definedNames>
    <definedName name="_xlnm.Print_Area" localSheetId="0">'1)Single Family Homebuyer Dev.'!$B$1:$AA$74</definedName>
    <definedName name="_xlnm.Print_Area" localSheetId="1">'2)Summary'!$B$1:$G$40</definedName>
    <definedName name="_xlnm.Print_Titles" localSheetId="0">'1)Single Family Homebuyer Dev.'!$B:$F,'1)Single Family Homebuyer Dev.'!$1:$4</definedName>
    <definedName name="SqFt">'1)Single Family Homebuyer Dev.'!$D$6</definedName>
    <definedName name="TDC">'1)Single Family Homebuyer Dev.'!$D$18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0" i="1" l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H60" i="1"/>
  <c r="H63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H68" i="1"/>
  <c r="H66" i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W66" i="1" s="1"/>
  <c r="X66" i="1" s="1"/>
  <c r="Y66" i="1" s="1"/>
  <c r="Z66" i="1" s="1"/>
  <c r="AA66" i="1" s="1"/>
  <c r="AA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I63" i="1"/>
  <c r="I39" i="1"/>
  <c r="J39" i="1"/>
  <c r="K39" i="1"/>
  <c r="L39" i="1"/>
  <c r="M39" i="1"/>
  <c r="N39" i="1"/>
  <c r="H39" i="1"/>
  <c r="J36" i="1"/>
  <c r="K36" i="1"/>
  <c r="L36" i="1"/>
  <c r="M36" i="1"/>
  <c r="N36" i="1"/>
  <c r="I36" i="1"/>
  <c r="H36" i="1"/>
  <c r="H44" i="1" l="1"/>
  <c r="H73" i="1" l="1"/>
  <c r="I73" i="1" s="1"/>
  <c r="K65" i="1"/>
  <c r="J73" i="1" l="1"/>
  <c r="K73" i="1" s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X73" i="1" s="1"/>
  <c r="Y73" i="1" s="1"/>
  <c r="Z73" i="1" s="1"/>
  <c r="AA73" i="1" s="1"/>
  <c r="K42" i="1"/>
  <c r="H18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I65" i="1"/>
  <c r="J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J42" i="1"/>
  <c r="O36" i="1"/>
  <c r="P36" i="1"/>
  <c r="Q36" i="1"/>
  <c r="R36" i="1"/>
  <c r="S36" i="1"/>
  <c r="T36" i="1"/>
  <c r="U36" i="1"/>
  <c r="V36" i="1"/>
  <c r="V42" i="1" s="1"/>
  <c r="W36" i="1"/>
  <c r="X36" i="1"/>
  <c r="Y36" i="1"/>
  <c r="Z36" i="1"/>
  <c r="AA36" i="1"/>
  <c r="N42" i="1"/>
  <c r="O39" i="1"/>
  <c r="P39" i="1"/>
  <c r="Q39" i="1"/>
  <c r="R39" i="1"/>
  <c r="R42" i="1" s="1"/>
  <c r="S39" i="1"/>
  <c r="T39" i="1"/>
  <c r="U39" i="1"/>
  <c r="V39" i="1"/>
  <c r="W39" i="1"/>
  <c r="X39" i="1"/>
  <c r="Y39" i="1"/>
  <c r="Z39" i="1"/>
  <c r="AA39" i="1"/>
  <c r="W42" i="1" l="1"/>
  <c r="O42" i="1"/>
  <c r="V45" i="1"/>
  <c r="AA42" i="1"/>
  <c r="Z42" i="1"/>
  <c r="Y42" i="1"/>
  <c r="X42" i="1"/>
  <c r="Z45" i="1"/>
  <c r="U42" i="1"/>
  <c r="T42" i="1"/>
  <c r="Q42" i="1"/>
  <c r="S42" i="1"/>
  <c r="R45" i="1"/>
  <c r="P45" i="1"/>
  <c r="D73" i="1" a="1"/>
  <c r="D73" i="1" s="1"/>
  <c r="D66" i="1"/>
  <c r="D31" i="2" s="1"/>
  <c r="N45" i="1"/>
  <c r="M42" i="1"/>
  <c r="L42" i="1"/>
  <c r="K45" i="1"/>
  <c r="Y45" i="1"/>
  <c r="Q45" i="1"/>
  <c r="X45" i="1"/>
  <c r="T45" i="1"/>
  <c r="L45" i="1"/>
  <c r="P42" i="1"/>
  <c r="U45" i="1"/>
  <c r="M45" i="1"/>
  <c r="AA45" i="1"/>
  <c r="W45" i="1"/>
  <c r="S45" i="1"/>
  <c r="O45" i="1"/>
  <c r="J45" i="1"/>
  <c r="H65" i="1" l="1"/>
  <c r="D37" i="1"/>
  <c r="AA70" i="1" l="1"/>
  <c r="Z70" i="1"/>
  <c r="Y70" i="1"/>
  <c r="X70" i="1"/>
  <c r="W70" i="1"/>
  <c r="V70" i="1"/>
  <c r="V71" i="1" s="1"/>
  <c r="U70" i="1"/>
  <c r="T70" i="1"/>
  <c r="S70" i="1"/>
  <c r="R70" i="1"/>
  <c r="Q70" i="1"/>
  <c r="P70" i="1"/>
  <c r="O70" i="1"/>
  <c r="N70" i="1"/>
  <c r="M70" i="1"/>
  <c r="L70" i="1"/>
  <c r="K70" i="1"/>
  <c r="AA69" i="1"/>
  <c r="AA71" i="1" s="1"/>
  <c r="Z69" i="1"/>
  <c r="Z71" i="1" s="1"/>
  <c r="Y69" i="1"/>
  <c r="X69" i="1"/>
  <c r="X71" i="1" s="1"/>
  <c r="W69" i="1"/>
  <c r="W71" i="1" s="1"/>
  <c r="V69" i="1"/>
  <c r="U69" i="1"/>
  <c r="T69" i="1"/>
  <c r="S69" i="1"/>
  <c r="R69" i="1"/>
  <c r="R71" i="1" s="1"/>
  <c r="Q69" i="1"/>
  <c r="P69" i="1"/>
  <c r="O69" i="1"/>
  <c r="N69" i="1"/>
  <c r="M69" i="1"/>
  <c r="L69" i="1"/>
  <c r="K69" i="1"/>
  <c r="J70" i="1"/>
  <c r="K47" i="1"/>
  <c r="K27" i="1"/>
  <c r="K18" i="1"/>
  <c r="AA54" i="1"/>
  <c r="Z54" i="1"/>
  <c r="Y54" i="1"/>
  <c r="Y56" i="1" s="1"/>
  <c r="X54" i="1"/>
  <c r="X56" i="1" s="1"/>
  <c r="W54" i="1"/>
  <c r="W56" i="1" s="1"/>
  <c r="V54" i="1"/>
  <c r="V56" i="1" s="1"/>
  <c r="U54" i="1"/>
  <c r="U56" i="1" s="1"/>
  <c r="T54" i="1"/>
  <c r="S54" i="1"/>
  <c r="R54" i="1"/>
  <c r="Q54" i="1"/>
  <c r="P54" i="1"/>
  <c r="O54" i="1"/>
  <c r="N54" i="1"/>
  <c r="M54" i="1"/>
  <c r="L54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X62" i="1"/>
  <c r="X61" i="1"/>
  <c r="Y62" i="1"/>
  <c r="Y61" i="1"/>
  <c r="V62" i="1"/>
  <c r="V61" i="1"/>
  <c r="W62" i="1"/>
  <c r="W61" i="1"/>
  <c r="U62" i="1"/>
  <c r="U61" i="1"/>
  <c r="N72" i="1" l="1"/>
  <c r="Y71" i="1"/>
  <c r="U71" i="1"/>
  <c r="P71" i="1"/>
  <c r="S71" i="1"/>
  <c r="T71" i="1"/>
  <c r="Q71" i="1"/>
  <c r="O71" i="1"/>
  <c r="K71" i="1"/>
  <c r="N71" i="1"/>
  <c r="M71" i="1"/>
  <c r="L72" i="1"/>
  <c r="L71" i="1"/>
  <c r="Q72" i="1"/>
  <c r="X64" i="1"/>
  <c r="K72" i="1"/>
  <c r="P72" i="1"/>
  <c r="X72" i="1"/>
  <c r="Y72" i="1"/>
  <c r="T72" i="1"/>
  <c r="V64" i="1"/>
  <c r="U72" i="1"/>
  <c r="D68" i="1"/>
  <c r="V72" i="1"/>
  <c r="M72" i="1"/>
  <c r="K29" i="1"/>
  <c r="R72" i="1"/>
  <c r="Z72" i="1"/>
  <c r="O72" i="1"/>
  <c r="S72" i="1"/>
  <c r="W72" i="1"/>
  <c r="AA72" i="1"/>
  <c r="N29" i="1"/>
  <c r="Z29" i="1"/>
  <c r="O29" i="1"/>
  <c r="S29" i="1"/>
  <c r="W29" i="1"/>
  <c r="AA29" i="1"/>
  <c r="V29" i="1"/>
  <c r="L29" i="1"/>
  <c r="P29" i="1"/>
  <c r="T29" i="1"/>
  <c r="X29" i="1"/>
  <c r="R29" i="1"/>
  <c r="M29" i="1"/>
  <c r="Q29" i="1"/>
  <c r="U29" i="1"/>
  <c r="Y29" i="1"/>
  <c r="Y64" i="1"/>
  <c r="W64" i="1"/>
  <c r="U64" i="1"/>
  <c r="D40" i="1"/>
  <c r="F40" i="1"/>
  <c r="J69" i="1"/>
  <c r="J71" i="1" s="1"/>
  <c r="I70" i="1"/>
  <c r="I69" i="1"/>
  <c r="H70" i="1"/>
  <c r="H71" i="1" s="1"/>
  <c r="H69" i="1"/>
  <c r="F68" i="1"/>
  <c r="F41" i="1"/>
  <c r="D41" i="1"/>
  <c r="I71" i="1" l="1"/>
  <c r="F70" i="1"/>
  <c r="D69" i="1"/>
  <c r="I72" i="1"/>
  <c r="J72" i="1"/>
  <c r="D70" i="1"/>
  <c r="F69" i="1"/>
  <c r="H72" i="1"/>
  <c r="F15" i="1"/>
  <c r="F71" i="1" l="1"/>
  <c r="D32" i="2"/>
  <c r="D72" i="1"/>
  <c r="D29" i="2" s="1"/>
  <c r="F72" i="1"/>
  <c r="D71" i="1" l="1"/>
  <c r="D26" i="2" s="1"/>
  <c r="AA62" i="1"/>
  <c r="Z62" i="1"/>
  <c r="T62" i="1"/>
  <c r="S62" i="1"/>
  <c r="R62" i="1"/>
  <c r="Q62" i="1"/>
  <c r="P62" i="1"/>
  <c r="O62" i="1"/>
  <c r="N62" i="1"/>
  <c r="M62" i="1"/>
  <c r="L62" i="1"/>
  <c r="K62" i="1"/>
  <c r="J62" i="1"/>
  <c r="I62" i="1"/>
  <c r="AA61" i="1"/>
  <c r="Z61" i="1"/>
  <c r="T61" i="1"/>
  <c r="S61" i="1"/>
  <c r="R61" i="1"/>
  <c r="Q61" i="1"/>
  <c r="P61" i="1"/>
  <c r="O61" i="1"/>
  <c r="N61" i="1"/>
  <c r="M61" i="1"/>
  <c r="L61" i="1"/>
  <c r="K61" i="1"/>
  <c r="J61" i="1"/>
  <c r="I61" i="1"/>
  <c r="H62" i="1"/>
  <c r="H61" i="1"/>
  <c r="F6" i="1"/>
  <c r="D11" i="2" s="1"/>
  <c r="F7" i="1"/>
  <c r="D12" i="2" s="1"/>
  <c r="F8" i="1"/>
  <c r="D13" i="2" s="1"/>
  <c r="T56" i="1"/>
  <c r="Q56" i="1"/>
  <c r="R56" i="1"/>
  <c r="S56" i="1"/>
  <c r="J64" i="1" l="1"/>
  <c r="D60" i="1"/>
  <c r="H64" i="1"/>
  <c r="P64" i="1"/>
  <c r="T64" i="1"/>
  <c r="O64" i="1"/>
  <c r="S64" i="1"/>
  <c r="Q64" i="1"/>
  <c r="L64" i="1"/>
  <c r="D62" i="1"/>
  <c r="M64" i="1"/>
  <c r="Z64" i="1"/>
  <c r="N64" i="1"/>
  <c r="R64" i="1"/>
  <c r="AA64" i="1"/>
  <c r="F62" i="1"/>
  <c r="D61" i="1"/>
  <c r="I64" i="1"/>
  <c r="F61" i="1"/>
  <c r="F63" i="1"/>
  <c r="K64" i="1"/>
  <c r="F60" i="1"/>
  <c r="D63" i="1"/>
  <c r="D25" i="2" s="1"/>
  <c r="D27" i="2" s="1"/>
  <c r="F48" i="1"/>
  <c r="D19" i="2" s="1"/>
  <c r="F49" i="1"/>
  <c r="F50" i="1"/>
  <c r="F51" i="1"/>
  <c r="F52" i="1"/>
  <c r="F53" i="1"/>
  <c r="F32" i="1"/>
  <c r="F33" i="1"/>
  <c r="F34" i="1"/>
  <c r="F35" i="1"/>
  <c r="F38" i="1"/>
  <c r="F44" i="1"/>
  <c r="D7" i="2"/>
  <c r="C7" i="2"/>
  <c r="D64" i="1" l="1"/>
  <c r="D28" i="2" s="1"/>
  <c r="F64" i="1"/>
  <c r="F65" i="1"/>
  <c r="F43" i="1"/>
  <c r="D65" i="1"/>
  <c r="D30" i="2" s="1"/>
  <c r="D10" i="2" l="1"/>
  <c r="D53" i="1"/>
  <c r="D52" i="1"/>
  <c r="D51" i="1"/>
  <c r="D50" i="1"/>
  <c r="D49" i="1"/>
  <c r="D48" i="1"/>
  <c r="J47" i="1"/>
  <c r="I47" i="1"/>
  <c r="H47" i="1"/>
  <c r="AA56" i="1"/>
  <c r="Z56" i="1"/>
  <c r="P56" i="1"/>
  <c r="O56" i="1"/>
  <c r="N56" i="1"/>
  <c r="M56" i="1"/>
  <c r="L56" i="1"/>
  <c r="K54" i="1"/>
  <c r="K56" i="1" s="1"/>
  <c r="J54" i="1"/>
  <c r="J56" i="1" s="1"/>
  <c r="I54" i="1"/>
  <c r="H54" i="1"/>
  <c r="H56" i="1" s="1"/>
  <c r="D44" i="1"/>
  <c r="D38" i="1"/>
  <c r="D35" i="1"/>
  <c r="D34" i="1"/>
  <c r="D33" i="1"/>
  <c r="D32" i="1"/>
  <c r="F17" i="1"/>
  <c r="D20" i="2" s="1"/>
  <c r="F16" i="1"/>
  <c r="F14" i="1"/>
  <c r="F13" i="1"/>
  <c r="F12" i="1"/>
  <c r="F11" i="1"/>
  <c r="F26" i="1"/>
  <c r="F25" i="1"/>
  <c r="F24" i="1"/>
  <c r="F23" i="1"/>
  <c r="F22" i="1"/>
  <c r="F21" i="1"/>
  <c r="D18" i="2" s="1"/>
  <c r="J27" i="1"/>
  <c r="I27" i="1"/>
  <c r="H27" i="1"/>
  <c r="J18" i="1"/>
  <c r="I18" i="1"/>
  <c r="D25" i="1"/>
  <c r="D6" i="1"/>
  <c r="D26" i="1"/>
  <c r="D24" i="1"/>
  <c r="D23" i="1"/>
  <c r="D22" i="1"/>
  <c r="D21" i="1"/>
  <c r="D17" i="1"/>
  <c r="D16" i="1"/>
  <c r="D15" i="1"/>
  <c r="D14" i="1"/>
  <c r="D13" i="1"/>
  <c r="D12" i="1"/>
  <c r="D11" i="1"/>
  <c r="H45" i="1" l="1"/>
  <c r="H42" i="1"/>
  <c r="I45" i="1"/>
  <c r="I42" i="1"/>
  <c r="D27" i="1"/>
  <c r="G27" i="2"/>
  <c r="G30" i="2"/>
  <c r="D35" i="2"/>
  <c r="G35" i="2" s="1"/>
  <c r="D36" i="2"/>
  <c r="G36" i="2" s="1"/>
  <c r="D37" i="2"/>
  <c r="G37" i="2" s="1"/>
  <c r="F39" i="1"/>
  <c r="D17" i="2"/>
  <c r="F36" i="1"/>
  <c r="D54" i="1"/>
  <c r="I56" i="1"/>
  <c r="J29" i="1"/>
  <c r="I29" i="1"/>
  <c r="D39" i="1"/>
  <c r="D36" i="1"/>
  <c r="F27" i="1"/>
  <c r="D18" i="1"/>
  <c r="D22" i="2" s="1"/>
  <c r="E37" i="1" l="1"/>
  <c r="E71" i="1"/>
  <c r="E40" i="1"/>
  <c r="E69" i="1"/>
  <c r="E70" i="1"/>
  <c r="E68" i="1"/>
  <c r="E72" i="1"/>
  <c r="E41" i="1"/>
  <c r="E61" i="1"/>
  <c r="E62" i="1"/>
  <c r="E63" i="1"/>
  <c r="E60" i="1"/>
  <c r="E64" i="1"/>
  <c r="D21" i="2"/>
  <c r="E53" i="1"/>
  <c r="E65" i="1"/>
  <c r="E48" i="1"/>
  <c r="E54" i="1"/>
  <c r="E50" i="1"/>
  <c r="E52" i="1"/>
  <c r="E51" i="1"/>
  <c r="E49" i="1"/>
  <c r="E18" i="1"/>
  <c r="E38" i="1"/>
  <c r="E25" i="1"/>
  <c r="E16" i="1"/>
  <c r="E22" i="1"/>
  <c r="E12" i="1"/>
  <c r="E36" i="1"/>
  <c r="E11" i="1"/>
  <c r="E14" i="1"/>
  <c r="E13" i="1"/>
  <c r="E33" i="1"/>
  <c r="E32" i="1"/>
  <c r="E35" i="1"/>
  <c r="E34" i="1"/>
  <c r="E39" i="1"/>
  <c r="E24" i="1"/>
  <c r="E26" i="1"/>
  <c r="E44" i="1"/>
  <c r="E15" i="1"/>
  <c r="E21" i="1"/>
  <c r="E17" i="1"/>
  <c r="E23" i="1"/>
  <c r="E27" i="1"/>
  <c r="D29" i="1"/>
  <c r="E29" i="1" s="1"/>
  <c r="H29" i="1"/>
  <c r="F18" i="1"/>
  <c r="D16" i="2" s="1"/>
  <c r="F42" i="1"/>
  <c r="E45" i="1"/>
  <c r="D45" i="1"/>
  <c r="D42" i="1"/>
  <c r="E4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<sst xmlns="http://schemas.openxmlformats.org/spreadsheetml/2006/main" count="124" uniqueCount="118">
  <si>
    <t xml:space="preserve">Uses (Development Costs) </t>
  </si>
  <si>
    <t>Seller's Closing Costs</t>
  </si>
  <si>
    <t>Developer Fee</t>
  </si>
  <si>
    <t>Total Development Costs</t>
  </si>
  <si>
    <t>Permanent Sources</t>
  </si>
  <si>
    <t>KHC HOME Development Gap Subsidy</t>
  </si>
  <si>
    <t>Home 1</t>
  </si>
  <si>
    <t>Home 2</t>
  </si>
  <si>
    <t>Home 3</t>
  </si>
  <si>
    <t>Home 4</t>
  </si>
  <si>
    <t>Home 5</t>
  </si>
  <si>
    <t>Home 6</t>
  </si>
  <si>
    <t>Home 7</t>
  </si>
  <si>
    <t>Home 8</t>
  </si>
  <si>
    <t>Home 9</t>
  </si>
  <si>
    <t>Home 10</t>
  </si>
  <si>
    <t>Home 11</t>
  </si>
  <si>
    <t>Predevelopment</t>
  </si>
  <si>
    <t>Acquisition</t>
  </si>
  <si>
    <t>Construction/Rehab</t>
  </si>
  <si>
    <t>Professional Fees</t>
  </si>
  <si>
    <t>Finance &amp; Carrying Costs</t>
  </si>
  <si>
    <t>% TDC</t>
  </si>
  <si>
    <t>Projected Summary of Sources &amp; Uses: Single-Family Homebuyer Development</t>
  </si>
  <si>
    <t>TOTAL</t>
  </si>
  <si>
    <t>Average</t>
  </si>
  <si>
    <r>
      <t xml:space="preserve">An attachment to a KHC Funding Application submitted via the UFA.  </t>
    </r>
    <r>
      <rPr>
        <i/>
        <sz val="10"/>
        <color rgb="FFC00000"/>
        <rFont val="Calibri"/>
        <family val="2"/>
        <scheme val="minor"/>
      </rPr>
      <t>ALL NUMBERS ARE PROJECTIONS.</t>
    </r>
  </si>
  <si>
    <t>Bedrooms</t>
  </si>
  <si>
    <t>Bathrooms</t>
  </si>
  <si>
    <r>
      <t>Home Sale Price</t>
    </r>
    <r>
      <rPr>
        <i/>
        <sz val="10"/>
        <rFont val="Calibri"/>
        <family val="2"/>
        <scheme val="minor"/>
      </rPr>
      <t xml:space="preserve"> (based on Appraisal)</t>
    </r>
  </si>
  <si>
    <t>Enter other permanent source here.</t>
  </si>
  <si>
    <t>Total Permanent Sources</t>
  </si>
  <si>
    <t>Interim Construction Financing/Funding</t>
  </si>
  <si>
    <t>Conventional Bank Construction Loan</t>
  </si>
  <si>
    <r>
      <t>Developer Equity</t>
    </r>
    <r>
      <rPr>
        <sz val="8"/>
        <rFont val="Calibri"/>
        <family val="2"/>
      </rPr>
      <t xml:space="preserve"> </t>
    </r>
    <r>
      <rPr>
        <i/>
        <sz val="9"/>
        <rFont val="Calibri"/>
        <family val="2"/>
      </rPr>
      <t>(CHDO Proceeds, etc.)</t>
    </r>
  </si>
  <si>
    <t>KHC HOME Construction Funding</t>
  </si>
  <si>
    <t>Total Interim Sources</t>
  </si>
  <si>
    <t>Average Unit TDC</t>
  </si>
  <si>
    <t>Total Proposed Units</t>
  </si>
  <si>
    <t>Average Construction/SqFt</t>
  </si>
  <si>
    <t>Average Sale Price</t>
  </si>
  <si>
    <t>Homebuyer's 1st Mortgage</t>
  </si>
  <si>
    <t>HOME Buyer Assistance</t>
  </si>
  <si>
    <t>AHTF Buyer Assistance</t>
  </si>
  <si>
    <t>Homebuyer Financing</t>
  </si>
  <si>
    <t>Enter other buyer assistance here.</t>
  </si>
  <si>
    <t>Downpayment paid by the Buyer</t>
  </si>
  <si>
    <t>Total Buyer Financing &amp; Funding</t>
  </si>
  <si>
    <t>Sale Price:</t>
  </si>
  <si>
    <t>Total KHC AHTF</t>
  </si>
  <si>
    <t>Construction Financing Surplus/(Gap)</t>
  </si>
  <si>
    <t>Development Surplus/(Gap)</t>
  </si>
  <si>
    <t>Buyer Affordability Surplus/(Gap)</t>
  </si>
  <si>
    <t>Potential CHDO Proceeds</t>
  </si>
  <si>
    <t>KHC Funding</t>
  </si>
  <si>
    <t>Application Summary: Single-Family Homebuyer Development</t>
  </si>
  <si>
    <t>Average Buyer 1st Mortgage</t>
  </si>
  <si>
    <t>Average Square Footage</t>
  </si>
  <si>
    <t>Average Bedrooms</t>
  </si>
  <si>
    <t>Average Bathrooms</t>
  </si>
  <si>
    <t>Applicant Organization Name:</t>
  </si>
  <si>
    <r>
      <t xml:space="preserve">An attachment to a KHC Funding Application submitted via the UFA.  </t>
    </r>
    <r>
      <rPr>
        <i/>
        <sz val="9"/>
        <color rgb="FFC00000"/>
        <rFont val="Calibri"/>
        <family val="2"/>
        <scheme val="minor"/>
      </rPr>
      <t>ALL NUMBERS ARE PROJECTIONS.</t>
    </r>
  </si>
  <si>
    <t>Homes to be Developed</t>
  </si>
  <si>
    <t>KHC Funding Requested</t>
  </si>
  <si>
    <t>Project Costs</t>
  </si>
  <si>
    <t>Do Not Mix HOME &amp; AHTF in the same unit.</t>
  </si>
  <si>
    <t>Average Developer Fee</t>
  </si>
  <si>
    <t>Dev. Fee as % TDC Excluding Acquisition</t>
  </si>
  <si>
    <t>Potential CHDO Proceeds (CHDOs only)</t>
  </si>
  <si>
    <t>Home 12</t>
  </si>
  <si>
    <t>Home 13</t>
  </si>
  <si>
    <t>Home 14</t>
  </si>
  <si>
    <t>Home 15</t>
  </si>
  <si>
    <t>Construction Type</t>
  </si>
  <si>
    <t>KHC HOME Funding</t>
  </si>
  <si>
    <t>HOME Construction Funding</t>
  </si>
  <si>
    <t>HOME Direct Buyer Assistance</t>
  </si>
  <si>
    <t>HOME Funds that remain in the unit</t>
  </si>
  <si>
    <t xml:space="preserve">HOME Development Gap Subsidy </t>
  </si>
  <si>
    <t>Total KHC HOME Funding</t>
  </si>
  <si>
    <t>Total KHC Permanent HOME Investment</t>
  </si>
  <si>
    <t>Average/Unit</t>
  </si>
  <si>
    <t>Additional Non-KHC Funds</t>
  </si>
  <si>
    <t>Permanent Non-KHC Funds</t>
  </si>
  <si>
    <t>Interim Non-KHC Funds</t>
  </si>
  <si>
    <t>Homebuyer Non-KHC Subsidy</t>
  </si>
  <si>
    <t>TOTAL KHC FUNDS REQUESTED</t>
  </si>
  <si>
    <r>
      <t xml:space="preserve">ARC as % TDC </t>
    </r>
    <r>
      <rPr>
        <i/>
        <sz val="11"/>
        <color theme="1"/>
        <rFont val="Calibri"/>
        <family val="2"/>
        <scheme val="minor"/>
      </rPr>
      <t>(max 10%)</t>
    </r>
  </si>
  <si>
    <t>KHC AHTF Funding</t>
  </si>
  <si>
    <t>AHTF Construction Funding</t>
  </si>
  <si>
    <t xml:space="preserve">AHTF Development Gap Subsidy </t>
  </si>
  <si>
    <t>AHTF Direct Buyer Assistance</t>
  </si>
  <si>
    <t>AHTF Funds that remain in the unit</t>
  </si>
  <si>
    <t>AHTF RECYCLED from Previous Home</t>
  </si>
  <si>
    <t>Potential AHTF to be Recycled/Repaid</t>
  </si>
  <si>
    <t>Home 16</t>
  </si>
  <si>
    <t>Home 17</t>
  </si>
  <si>
    <t>Home 18</t>
  </si>
  <si>
    <t>Home 19</t>
  </si>
  <si>
    <t>Square Footage</t>
  </si>
  <si>
    <t>Home 20</t>
  </si>
  <si>
    <t>Potential AHTF to be Repaid</t>
  </si>
  <si>
    <t>FHLBank</t>
  </si>
  <si>
    <t>J.E./City/PRTC/HO Contribution</t>
  </si>
  <si>
    <t>Land/City/PRTC/J.E./S.Equity</t>
  </si>
  <si>
    <t>Total KHC Permanent AHTF Investment</t>
  </si>
  <si>
    <t>YES</t>
  </si>
  <si>
    <t>NO</t>
  </si>
  <si>
    <t>Potential HOME to be Recycled/Repaid (non-CHDOs only)</t>
  </si>
  <si>
    <t>FHL Bank AHP</t>
  </si>
  <si>
    <r>
      <t>KHC HOME RECYCLED from Previous Home (</t>
    </r>
    <r>
      <rPr>
        <i/>
        <sz val="10"/>
        <color theme="4" tint="-0.249977111117893"/>
        <rFont val="Calibri"/>
        <family val="2"/>
        <scheme val="minor"/>
      </rPr>
      <t>non-CHDO only)</t>
    </r>
  </si>
  <si>
    <t>AHTF Development Gap Subsidy</t>
  </si>
  <si>
    <t>KHC AHTF Development Gap Subsidy</t>
  </si>
  <si>
    <t>Costs Not Paid During Construction (Dev. Fee + Closing Costs)</t>
  </si>
  <si>
    <t>Potential HOME to be Repaid (non-CHDO)</t>
  </si>
  <si>
    <t>Is Applicant a CHDO (Yes/No)?</t>
  </si>
  <si>
    <t>Total New HOME Funds to Project</t>
  </si>
  <si>
    <t xml:space="preserve">Total New AHTF Funds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</si>
</sst>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General_)"/>
    <numFmt numFmtId="165" formatCode="0.0%"/>
    <numFmt numFmtId="166" formatCode="&quot;$&quot;#,##0"/>
    <numFmt numFmtId="167" formatCode="0.0"/>
    <numFmt numFmtId="168" formatCode="_(* #,##0_);_(* \(#,##0\);_(* &quot;-&quot;??_);_(@_)"/>
    <numFmt numFmtId="169" formatCode="0.00_);[Red]\(0.00\)"/>
    <numFmt numFmtId="170" formatCode="#,##0.0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i/>
      <sz val="10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i/>
      <sz val="10"/>
      <color rgb="FFC00000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8"/>
      <name val="Calibri"/>
      <family val="2"/>
    </font>
    <font>
      <i/>
      <sz val="9"/>
      <name val="Calibri"/>
      <family val="2"/>
    </font>
    <font>
      <b/>
      <sz val="10"/>
      <color indexed="8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i/>
      <sz val="9"/>
      <color rgb="FFC00000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i/>
      <u/>
      <sz val="9"/>
      <color theme="1" tint="0.3499862666707357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i/>
      <sz val="9"/>
      <color theme="1" tint="0.34998626667073579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7" tint="-0.499984740745262"/>
      <name val="Calibri"/>
      <family val="2"/>
      <scheme val="minor"/>
    </font>
    <font>
      <b/>
      <sz val="9"/>
      <color theme="7" tint="-0.499984740745262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rgb="FF4F6228"/>
      <name val="Calibri"/>
      <family val="2"/>
    </font>
    <font>
      <sz val="11"/>
      <color theme="4" tint="-0.249977111117893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color theme="4" tint="-0.499984740745262"/>
      <name val="Calibri"/>
      <family val="2"/>
    </font>
    <font>
      <b/>
      <i/>
      <sz val="9"/>
      <color theme="4" tint="-0.499984740745262"/>
      <name val="Calibri"/>
      <family val="2"/>
      <scheme val="minor"/>
    </font>
    <font>
      <sz val="10"/>
      <color rgb="FF415D8B"/>
      <name val="Calibri"/>
      <family val="2"/>
      <scheme val="minor"/>
    </font>
    <font>
      <i/>
      <sz val="11"/>
      <color rgb="FF415D8B"/>
      <name val="Calibri"/>
      <family val="2"/>
      <scheme val="minor"/>
    </font>
    <font>
      <sz val="10"/>
      <color rgb="FF415D8B"/>
      <name val="Calibri"/>
      <family val="2"/>
    </font>
    <font>
      <b/>
      <sz val="10"/>
      <color rgb="FF415D8B"/>
      <name val="Calibri"/>
      <family val="2"/>
      <scheme val="minor"/>
    </font>
    <font>
      <i/>
      <sz val="9"/>
      <color rgb="FF415D8B"/>
      <name val="Calibri"/>
      <family val="2"/>
      <scheme val="minor"/>
    </font>
    <font>
      <b/>
      <i/>
      <sz val="10"/>
      <color rgb="FF415D8B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i/>
      <u/>
      <sz val="10"/>
      <color theme="1" tint="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 tint="0.249977111117893"/>
      <name val="Calibri"/>
      <family val="2"/>
      <scheme val="minor"/>
    </font>
    <font>
      <i/>
      <sz val="10"/>
      <color theme="5" tint="-0.249977111117893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i/>
      <sz val="10"/>
      <color theme="5" tint="-0.249977111117893"/>
      <name val="Calibri"/>
      <family val="2"/>
      <scheme val="minor"/>
    </font>
    <font>
      <i/>
      <sz val="9"/>
      <color theme="5" tint="-0.249977111117893"/>
      <name val="Calibri"/>
      <family val="2"/>
      <scheme val="minor"/>
    </font>
    <font>
      <b/>
      <i/>
      <sz val="9"/>
      <color rgb="FF415D8B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theme="9"/>
      <name val="Calibri"/>
      <family val="2"/>
      <scheme val="minor"/>
    </font>
    <font>
      <b/>
      <i/>
      <u/>
      <sz val="10"/>
      <color theme="4" tint="-0.499984740745262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i/>
      <sz val="10"/>
      <color theme="9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6">
    <xf numFmtId="0" fontId="0" fillId="0" borderId="0" xfId="0"/>
    <xf numFmtId="6" fontId="6" fillId="3" borderId="0" xfId="2" applyNumberFormat="1" applyFont="1" applyFill="1" applyBorder="1" applyProtection="1"/>
    <xf numFmtId="6" fontId="4" fillId="3" borderId="0" xfId="2" applyNumberFormat="1" applyFont="1" applyFill="1" applyBorder="1" applyAlignment="1" applyProtection="1">
      <alignment horizontal="left" shrinkToFit="1"/>
    </xf>
    <xf numFmtId="6" fontId="4" fillId="3" borderId="0" xfId="2" applyNumberFormat="1" applyFont="1" applyFill="1" applyBorder="1" applyAlignment="1" applyProtection="1"/>
    <xf numFmtId="0" fontId="8" fillId="3" borderId="0" xfId="2" applyNumberFormat="1" applyFont="1" applyFill="1" applyBorder="1" applyAlignment="1" applyProtection="1">
      <alignment shrinkToFit="1"/>
    </xf>
    <xf numFmtId="0" fontId="7" fillId="2" borderId="0" xfId="2" applyNumberFormat="1" applyFont="1" applyFill="1" applyBorder="1" applyAlignment="1" applyProtection="1">
      <alignment shrinkToFit="1"/>
    </xf>
    <xf numFmtId="0" fontId="4" fillId="3" borderId="8" xfId="2" applyNumberFormat="1" applyFont="1" applyFill="1" applyBorder="1" applyAlignment="1" applyProtection="1">
      <alignment horizontal="left" shrinkToFit="1"/>
    </xf>
    <xf numFmtId="0" fontId="4" fillId="3" borderId="9" xfId="2" applyNumberFormat="1" applyFont="1" applyFill="1" applyBorder="1" applyAlignment="1" applyProtection="1">
      <alignment horizontal="left" shrinkToFit="1"/>
    </xf>
    <xf numFmtId="6" fontId="4" fillId="3" borderId="10" xfId="2" applyNumberFormat="1" applyFont="1" applyFill="1" applyBorder="1" applyAlignment="1" applyProtection="1">
      <alignment shrinkToFit="1"/>
    </xf>
    <xf numFmtId="6" fontId="6" fillId="3" borderId="0" xfId="2" applyNumberFormat="1" applyFont="1" applyFill="1" applyBorder="1" applyAlignment="1" applyProtection="1">
      <alignment shrinkToFit="1"/>
    </xf>
    <xf numFmtId="0" fontId="15" fillId="0" borderId="9" xfId="2" applyNumberFormat="1" applyFont="1" applyFill="1" applyBorder="1" applyAlignment="1" applyProtection="1">
      <alignment horizontal="left" shrinkToFit="1"/>
    </xf>
    <xf numFmtId="0" fontId="15" fillId="2" borderId="0" xfId="2" applyNumberFormat="1" applyFont="1" applyFill="1" applyBorder="1" applyAlignment="1" applyProtection="1">
      <alignment horizontal="left" shrinkToFit="1"/>
    </xf>
    <xf numFmtId="6" fontId="4" fillId="3" borderId="0" xfId="2" applyNumberFormat="1" applyFont="1" applyFill="1" applyBorder="1" applyAlignment="1" applyProtection="1">
      <alignment shrinkToFit="1"/>
    </xf>
    <xf numFmtId="6" fontId="12" fillId="3" borderId="0" xfId="2" applyNumberFormat="1" applyFont="1" applyFill="1" applyBorder="1" applyAlignment="1" applyProtection="1">
      <alignment shrinkToFit="1"/>
    </xf>
    <xf numFmtId="0" fontId="20" fillId="2" borderId="0" xfId="2" applyNumberFormat="1" applyFont="1" applyFill="1" applyBorder="1" applyProtection="1"/>
    <xf numFmtId="6" fontId="22" fillId="3" borderId="0" xfId="2" applyNumberFormat="1" applyFont="1" applyFill="1" applyBorder="1" applyAlignment="1" applyProtection="1">
      <alignment vertical="center" shrinkToFit="1"/>
    </xf>
    <xf numFmtId="6" fontId="22" fillId="3" borderId="0" xfId="2" applyNumberFormat="1" applyFont="1" applyFill="1" applyBorder="1" applyAlignment="1" applyProtection="1">
      <alignment vertical="center"/>
    </xf>
    <xf numFmtId="0" fontId="22" fillId="3" borderId="0" xfId="2" applyNumberFormat="1" applyFont="1" applyFill="1" applyBorder="1" applyAlignment="1" applyProtection="1">
      <alignment vertical="center"/>
    </xf>
    <xf numFmtId="0" fontId="23" fillId="7" borderId="0" xfId="2" applyNumberFormat="1" applyFont="1" applyFill="1" applyBorder="1" applyAlignment="1" applyProtection="1">
      <alignment shrinkToFit="1"/>
    </xf>
    <xf numFmtId="0" fontId="25" fillId="7" borderId="0" xfId="2" applyNumberFormat="1" applyFont="1" applyFill="1" applyBorder="1" applyAlignment="1" applyProtection="1">
      <alignment horizontal="right"/>
    </xf>
    <xf numFmtId="0" fontId="23" fillId="2" borderId="0" xfId="2" applyNumberFormat="1" applyFont="1" applyFill="1" applyBorder="1" applyAlignment="1" applyProtection="1">
      <alignment shrinkToFit="1"/>
    </xf>
    <xf numFmtId="0" fontId="0" fillId="2" borderId="0" xfId="0" applyFill="1" applyProtection="1"/>
    <xf numFmtId="0" fontId="9" fillId="2" borderId="0" xfId="0" applyFont="1" applyFill="1" applyBorder="1" applyAlignment="1" applyProtection="1">
      <alignment vertical="top"/>
    </xf>
    <xf numFmtId="0" fontId="24" fillId="7" borderId="0" xfId="0" applyFont="1" applyFill="1" applyBorder="1" applyProtection="1"/>
    <xf numFmtId="0" fontId="26" fillId="7" borderId="0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30" fillId="2" borderId="0" xfId="0" applyFont="1" applyFill="1" applyBorder="1" applyProtection="1"/>
    <xf numFmtId="49" fontId="8" fillId="4" borderId="3" xfId="0" applyNumberFormat="1" applyFont="1" applyFill="1" applyBorder="1" applyAlignment="1" applyProtection="1">
      <alignment horizontal="center" shrinkToFit="1"/>
      <protection locked="0"/>
    </xf>
    <xf numFmtId="3" fontId="8" fillId="4" borderId="3" xfId="0" applyNumberFormat="1" applyFont="1" applyFill="1" applyBorder="1" applyAlignment="1" applyProtection="1">
      <alignment horizontal="center" shrinkToFit="1"/>
      <protection locked="0"/>
    </xf>
    <xf numFmtId="3" fontId="8" fillId="4" borderId="6" xfId="0" applyNumberFormat="1" applyFont="1" applyFill="1" applyBorder="1" applyAlignment="1" applyProtection="1">
      <alignment horizontal="center" shrinkToFit="1"/>
      <protection locked="0"/>
    </xf>
    <xf numFmtId="1" fontId="8" fillId="4" borderId="4" xfId="0" applyNumberFormat="1" applyFont="1" applyFill="1" applyBorder="1" applyAlignment="1" applyProtection="1">
      <alignment horizontal="center" shrinkToFit="1"/>
      <protection locked="0"/>
    </xf>
    <xf numFmtId="1" fontId="8" fillId="4" borderId="2" xfId="0" applyNumberFormat="1" applyFont="1" applyFill="1" applyBorder="1" applyAlignment="1" applyProtection="1">
      <alignment horizontal="center" shrinkToFit="1"/>
      <protection locked="0"/>
    </xf>
    <xf numFmtId="167" fontId="8" fillId="4" borderId="5" xfId="0" applyNumberFormat="1" applyFont="1" applyFill="1" applyBorder="1" applyAlignment="1" applyProtection="1">
      <alignment horizontal="center" shrinkToFit="1"/>
      <protection locked="0"/>
    </xf>
    <xf numFmtId="167" fontId="8" fillId="4" borderId="7" xfId="0" applyNumberFormat="1" applyFont="1" applyFill="1" applyBorder="1" applyAlignment="1" applyProtection="1">
      <alignment horizontal="center" shrinkToFit="1"/>
      <protection locked="0"/>
    </xf>
    <xf numFmtId="166" fontId="8" fillId="4" borderId="3" xfId="0" applyNumberFormat="1" applyFont="1" applyFill="1" applyBorder="1" applyAlignment="1" applyProtection="1">
      <alignment horizontal="right" shrinkToFit="1"/>
      <protection locked="0"/>
    </xf>
    <xf numFmtId="166" fontId="8" fillId="4" borderId="6" xfId="0" applyNumberFormat="1" applyFont="1" applyFill="1" applyBorder="1" applyAlignment="1" applyProtection="1">
      <alignment horizontal="right" shrinkToFit="1"/>
      <protection locked="0"/>
    </xf>
    <xf numFmtId="166" fontId="8" fillId="4" borderId="4" xfId="0" applyNumberFormat="1" applyFont="1" applyFill="1" applyBorder="1" applyAlignment="1" applyProtection="1">
      <alignment horizontal="right" shrinkToFit="1"/>
      <protection locked="0"/>
    </xf>
    <xf numFmtId="166" fontId="8" fillId="4" borderId="5" xfId="0" applyNumberFormat="1" applyFont="1" applyFill="1" applyBorder="1" applyAlignment="1" applyProtection="1">
      <alignment horizontal="right" shrinkToFit="1"/>
      <protection locked="0"/>
    </xf>
    <xf numFmtId="166" fontId="15" fillId="6" borderId="3" xfId="0" applyNumberFormat="1" applyFont="1" applyFill="1" applyBorder="1" applyAlignment="1" applyProtection="1">
      <alignment horizontal="right" shrinkToFit="1"/>
      <protection locked="0"/>
    </xf>
    <xf numFmtId="0" fontId="0" fillId="2" borderId="0" xfId="0" applyFill="1" applyBorder="1" applyAlignment="1" applyProtection="1"/>
    <xf numFmtId="0" fontId="0" fillId="2" borderId="0" xfId="0" applyFill="1" applyBorder="1" applyAlignment="1" applyProtection="1">
      <alignment horizontal="center"/>
    </xf>
    <xf numFmtId="0" fontId="0" fillId="2" borderId="0" xfId="0" applyFont="1" applyFill="1" applyBorder="1" applyAlignment="1" applyProtection="1">
      <alignment horizontal="right"/>
    </xf>
    <xf numFmtId="0" fontId="13" fillId="2" borderId="0" xfId="0" applyFont="1" applyFill="1" applyBorder="1" applyProtection="1"/>
    <xf numFmtId="0" fontId="9" fillId="2" borderId="0" xfId="0" applyFont="1" applyFill="1" applyBorder="1" applyAlignment="1" applyProtection="1">
      <alignment horizontal="right"/>
    </xf>
    <xf numFmtId="0" fontId="9" fillId="2" borderId="0" xfId="0" applyFont="1" applyFill="1" applyBorder="1" applyAlignment="1" applyProtection="1">
      <alignment horizontal="right" vertical="top"/>
    </xf>
    <xf numFmtId="0" fontId="9" fillId="2" borderId="0" xfId="0" applyFont="1" applyFill="1" applyBorder="1" applyAlignment="1" applyProtection="1">
      <alignment horizontal="center" vertical="top"/>
    </xf>
    <xf numFmtId="0" fontId="27" fillId="7" borderId="0" xfId="0" applyFont="1" applyFill="1" applyBorder="1" applyAlignment="1" applyProtection="1">
      <alignment horizontal="center"/>
    </xf>
    <xf numFmtId="0" fontId="8" fillId="2" borderId="0" xfId="0" applyFont="1" applyFill="1" applyBorder="1" applyProtection="1"/>
    <xf numFmtId="2" fontId="8" fillId="2" borderId="0" xfId="0" applyNumberFormat="1" applyFont="1" applyFill="1" applyBorder="1" applyAlignment="1" applyProtection="1">
      <alignment horizontal="center" shrinkToFit="1"/>
    </xf>
    <xf numFmtId="0" fontId="16" fillId="2" borderId="0" xfId="0" applyFont="1" applyFill="1" applyBorder="1" applyProtection="1"/>
    <xf numFmtId="0" fontId="22" fillId="2" borderId="0" xfId="0" applyFont="1" applyFill="1" applyBorder="1" applyProtection="1"/>
    <xf numFmtId="0" fontId="8" fillId="2" borderId="0" xfId="0" applyFont="1" applyFill="1" applyBorder="1" applyAlignment="1" applyProtection="1">
      <alignment shrinkToFit="1"/>
    </xf>
    <xf numFmtId="6" fontId="4" fillId="2" borderId="0" xfId="2" applyNumberFormat="1" applyFont="1" applyFill="1" applyBorder="1" applyAlignment="1" applyProtection="1"/>
    <xf numFmtId="166" fontId="17" fillId="2" borderId="3" xfId="0" applyNumberFormat="1" applyFont="1" applyFill="1" applyBorder="1" applyAlignment="1" applyProtection="1">
      <alignment horizontal="right" shrinkToFit="1"/>
    </xf>
    <xf numFmtId="166" fontId="6" fillId="2" borderId="0" xfId="0" applyNumberFormat="1" applyFont="1" applyFill="1" applyBorder="1" applyAlignment="1" applyProtection="1">
      <alignment horizontal="right" shrinkToFit="1"/>
    </xf>
    <xf numFmtId="6" fontId="22" fillId="2" borderId="0" xfId="0" applyNumberFormat="1" applyFont="1" applyFill="1" applyBorder="1" applyAlignment="1" applyProtection="1">
      <alignment horizontal="center" shrinkToFit="1"/>
    </xf>
    <xf numFmtId="0" fontId="2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"/>
    </xf>
    <xf numFmtId="0" fontId="0" fillId="2" borderId="0" xfId="0" applyFont="1" applyFill="1" applyBorder="1" applyProtection="1"/>
    <xf numFmtId="168" fontId="4" fillId="3" borderId="0" xfId="1" applyNumberFormat="1" applyFont="1" applyFill="1" applyBorder="1" applyAlignment="1" applyProtection="1">
      <alignment shrinkToFit="1"/>
    </xf>
    <xf numFmtId="1" fontId="37" fillId="2" borderId="0" xfId="0" applyNumberFormat="1" applyFont="1" applyFill="1" applyBorder="1" applyAlignment="1" applyProtection="1">
      <alignment horizontal="center" shrinkToFit="1"/>
    </xf>
    <xf numFmtId="0" fontId="38" fillId="2" borderId="0" xfId="0" applyFont="1" applyFill="1" applyBorder="1" applyAlignment="1" applyProtection="1">
      <alignment shrinkToFit="1"/>
    </xf>
    <xf numFmtId="168" fontId="6" fillId="3" borderId="0" xfId="1" applyNumberFormat="1" applyFont="1" applyFill="1" applyBorder="1" applyAlignment="1" applyProtection="1">
      <alignment shrinkToFit="1"/>
    </xf>
    <xf numFmtId="3" fontId="33" fillId="2" borderId="0" xfId="0" applyNumberFormat="1" applyFont="1" applyFill="1" applyBorder="1" applyAlignment="1" applyProtection="1">
      <alignment horizontal="center" shrinkToFit="1"/>
    </xf>
    <xf numFmtId="0" fontId="10" fillId="3" borderId="0" xfId="2" applyNumberFormat="1" applyFont="1" applyFill="1" applyBorder="1" applyAlignment="1" applyProtection="1">
      <alignment horizontal="right" shrinkToFit="1"/>
    </xf>
    <xf numFmtId="167" fontId="40" fillId="3" borderId="0" xfId="2" applyNumberFormat="1" applyFont="1" applyFill="1" applyBorder="1" applyAlignment="1" applyProtection="1">
      <alignment horizontal="center" shrinkToFit="1"/>
    </xf>
    <xf numFmtId="0" fontId="10" fillId="2" borderId="0" xfId="2" applyNumberFormat="1" applyFont="1" applyFill="1" applyBorder="1" applyAlignment="1" applyProtection="1">
      <alignment horizontal="right" shrinkToFit="1"/>
    </xf>
    <xf numFmtId="0" fontId="40" fillId="2" borderId="0" xfId="2" applyNumberFormat="1" applyFont="1" applyFill="1" applyBorder="1" applyAlignment="1" applyProtection="1">
      <alignment horizontal="center" shrinkToFit="1"/>
    </xf>
    <xf numFmtId="0" fontId="11" fillId="2" borderId="0" xfId="0" applyFont="1" applyFill="1" applyBorder="1" applyAlignment="1" applyProtection="1">
      <alignment horizontal="center" shrinkToFit="1"/>
    </xf>
    <xf numFmtId="0" fontId="25" fillId="7" borderId="0" xfId="2" applyNumberFormat="1" applyFont="1" applyFill="1" applyBorder="1" applyAlignment="1" applyProtection="1">
      <alignment horizontal="right" shrinkToFit="1"/>
    </xf>
    <xf numFmtId="0" fontId="41" fillId="7" borderId="0" xfId="0" applyFont="1" applyFill="1" applyBorder="1" applyAlignment="1" applyProtection="1">
      <alignment horizontal="center" shrinkToFit="1"/>
    </xf>
    <xf numFmtId="0" fontId="29" fillId="7" borderId="0" xfId="0" applyFont="1" applyFill="1" applyBorder="1" applyAlignment="1" applyProtection="1">
      <alignment shrinkToFit="1"/>
    </xf>
    <xf numFmtId="0" fontId="27" fillId="7" borderId="0" xfId="0" applyFont="1" applyFill="1" applyBorder="1" applyAlignment="1" applyProtection="1">
      <alignment horizontal="center" shrinkToFit="1"/>
    </xf>
    <xf numFmtId="0" fontId="0" fillId="2" borderId="0" xfId="0" applyFill="1" applyBorder="1" applyAlignment="1" applyProtection="1">
      <alignment shrinkToFit="1"/>
    </xf>
    <xf numFmtId="165" fontId="33" fillId="3" borderId="0" xfId="3" applyNumberFormat="1" applyFont="1" applyFill="1" applyBorder="1" applyAlignment="1" applyProtection="1">
      <alignment horizontal="center" shrinkToFit="1"/>
    </xf>
    <xf numFmtId="166" fontId="16" fillId="2" borderId="0" xfId="0" applyNumberFormat="1" applyFont="1" applyFill="1" applyBorder="1" applyAlignment="1" applyProtection="1">
      <alignment shrinkToFit="1"/>
    </xf>
    <xf numFmtId="165" fontId="40" fillId="3" borderId="0" xfId="3" applyNumberFormat="1" applyFont="1" applyFill="1" applyBorder="1" applyAlignment="1" applyProtection="1">
      <alignment horizontal="center" shrinkToFit="1"/>
    </xf>
    <xf numFmtId="0" fontId="42" fillId="2" borderId="0" xfId="0" applyFont="1" applyFill="1" applyBorder="1" applyAlignment="1" applyProtection="1">
      <alignment shrinkToFit="1"/>
    </xf>
    <xf numFmtId="166" fontId="16" fillId="2" borderId="0" xfId="0" applyNumberFormat="1" applyFont="1" applyFill="1" applyBorder="1" applyAlignment="1" applyProtection="1">
      <alignment horizontal="right" shrinkToFit="1"/>
    </xf>
    <xf numFmtId="0" fontId="16" fillId="2" borderId="0" xfId="0" applyFont="1" applyFill="1" applyBorder="1" applyAlignment="1" applyProtection="1">
      <alignment shrinkToFit="1"/>
    </xf>
    <xf numFmtId="10" fontId="33" fillId="3" borderId="0" xfId="2" applyNumberFormat="1" applyFont="1" applyFill="1" applyBorder="1" applyAlignment="1" applyProtection="1">
      <alignment horizontal="center" shrinkToFit="1"/>
    </xf>
    <xf numFmtId="0" fontId="8" fillId="2" borderId="0" xfId="0" applyFont="1" applyFill="1" applyBorder="1" applyAlignment="1" applyProtection="1">
      <alignment horizontal="center" shrinkToFit="1"/>
    </xf>
    <xf numFmtId="0" fontId="20" fillId="3" borderId="0" xfId="2" applyNumberFormat="1" applyFont="1" applyFill="1" applyBorder="1" applyAlignment="1" applyProtection="1">
      <alignment shrinkToFit="1"/>
    </xf>
    <xf numFmtId="0" fontId="33" fillId="3" borderId="0" xfId="2" applyNumberFormat="1" applyFont="1" applyFill="1" applyBorder="1" applyAlignment="1" applyProtection="1">
      <alignment horizontal="center" shrinkToFit="1"/>
    </xf>
    <xf numFmtId="10" fontId="43" fillId="3" borderId="0" xfId="3" applyNumberFormat="1" applyFont="1" applyFill="1" applyBorder="1" applyAlignment="1" applyProtection="1">
      <alignment horizontal="center" vertical="center" shrinkToFit="1"/>
    </xf>
    <xf numFmtId="0" fontId="44" fillId="2" borderId="0" xfId="0" applyFont="1" applyFill="1" applyBorder="1" applyAlignment="1" applyProtection="1">
      <alignment shrinkToFit="1"/>
    </xf>
    <xf numFmtId="0" fontId="22" fillId="2" borderId="0" xfId="0" applyFont="1" applyFill="1" applyBorder="1" applyAlignment="1" applyProtection="1">
      <alignment shrinkToFit="1"/>
    </xf>
    <xf numFmtId="0" fontId="33" fillId="2" borderId="0" xfId="0" applyFont="1" applyFill="1" applyBorder="1" applyAlignment="1" applyProtection="1">
      <alignment horizontal="center" shrinkToFit="1"/>
    </xf>
    <xf numFmtId="165" fontId="43" fillId="3" borderId="0" xfId="3" applyNumberFormat="1" applyFont="1" applyFill="1" applyBorder="1" applyAlignment="1" applyProtection="1">
      <alignment horizontal="center" shrinkToFit="1"/>
    </xf>
    <xf numFmtId="165" fontId="21" fillId="3" borderId="0" xfId="3" applyNumberFormat="1" applyFont="1" applyFill="1" applyBorder="1" applyAlignment="1" applyProtection="1">
      <alignment horizontal="center" vertical="center" shrinkToFit="1"/>
    </xf>
    <xf numFmtId="0" fontId="21" fillId="2" borderId="0" xfId="0" applyFont="1" applyFill="1" applyBorder="1" applyAlignment="1" applyProtection="1">
      <alignment vertical="center" shrinkToFit="1"/>
    </xf>
    <xf numFmtId="0" fontId="21" fillId="2" borderId="0" xfId="0" applyFont="1" applyFill="1" applyBorder="1" applyAlignment="1" applyProtection="1">
      <alignment horizontal="center" vertical="center" shrinkToFit="1"/>
    </xf>
    <xf numFmtId="0" fontId="28" fillId="7" borderId="0" xfId="0" applyFont="1" applyFill="1" applyBorder="1" applyAlignment="1" applyProtection="1">
      <alignment horizontal="center" vertical="center" shrinkToFit="1"/>
    </xf>
    <xf numFmtId="0" fontId="29" fillId="7" borderId="0" xfId="0" applyFont="1" applyFill="1" applyBorder="1" applyAlignment="1" applyProtection="1">
      <alignment vertical="center" shrinkToFit="1"/>
    </xf>
    <xf numFmtId="166" fontId="28" fillId="7" borderId="0" xfId="0" applyNumberFormat="1" applyFont="1" applyFill="1" applyBorder="1" applyAlignment="1" applyProtection="1">
      <alignment vertical="center" shrinkToFit="1"/>
    </xf>
    <xf numFmtId="0" fontId="2" fillId="2" borderId="0" xfId="0" applyFont="1" applyFill="1" applyBorder="1" applyAlignment="1" applyProtection="1">
      <alignment shrinkToFit="1"/>
    </xf>
    <xf numFmtId="0" fontId="0" fillId="2" borderId="0" xfId="0" applyFill="1" applyBorder="1" applyAlignment="1" applyProtection="1">
      <alignment horizontal="center" shrinkToFit="1"/>
    </xf>
    <xf numFmtId="169" fontId="43" fillId="2" borderId="0" xfId="0" applyNumberFormat="1" applyFont="1" applyFill="1" applyBorder="1" applyAlignment="1" applyProtection="1">
      <alignment horizontal="center" shrinkToFit="1"/>
    </xf>
    <xf numFmtId="169" fontId="44" fillId="2" borderId="0" xfId="0" applyNumberFormat="1" applyFont="1" applyFill="1" applyBorder="1" applyAlignment="1" applyProtection="1">
      <alignment shrinkToFit="1"/>
    </xf>
    <xf numFmtId="169" fontId="22" fillId="2" borderId="0" xfId="0" applyNumberFormat="1" applyFont="1" applyFill="1" applyBorder="1" applyAlignment="1" applyProtection="1">
      <alignment horizontal="center" shrinkToFit="1"/>
    </xf>
    <xf numFmtId="0" fontId="45" fillId="2" borderId="0" xfId="0" applyFont="1" applyFill="1" applyBorder="1" applyAlignment="1" applyProtection="1">
      <alignment shrinkToFit="1"/>
    </xf>
    <xf numFmtId="0" fontId="0" fillId="2" borderId="0" xfId="0" applyFont="1" applyFill="1" applyBorder="1" applyAlignment="1" applyProtection="1">
      <alignment shrinkToFit="1"/>
    </xf>
    <xf numFmtId="0" fontId="46" fillId="2" borderId="0" xfId="0" applyFont="1" applyFill="1" applyBorder="1" applyAlignment="1" applyProtection="1">
      <alignment shrinkToFit="1"/>
    </xf>
    <xf numFmtId="0" fontId="30" fillId="2" borderId="0" xfId="0" applyFont="1" applyFill="1" applyBorder="1" applyAlignment="1" applyProtection="1">
      <alignment shrinkToFit="1"/>
    </xf>
    <xf numFmtId="0" fontId="38" fillId="2" borderId="0" xfId="0" applyFont="1" applyFill="1" applyBorder="1" applyAlignment="1" applyProtection="1">
      <alignment horizontal="center" shrinkToFit="1"/>
    </xf>
    <xf numFmtId="0" fontId="0" fillId="2" borderId="0" xfId="0" applyFill="1" applyAlignment="1" applyProtection="1">
      <alignment horizontal="right"/>
    </xf>
    <xf numFmtId="3" fontId="31" fillId="2" borderId="0" xfId="2" applyNumberFormat="1" applyFont="1" applyFill="1" applyBorder="1" applyAlignment="1" applyProtection="1">
      <alignment horizontal="right" shrinkToFit="1"/>
    </xf>
    <xf numFmtId="0" fontId="41" fillId="7" borderId="0" xfId="2" applyNumberFormat="1" applyFont="1" applyFill="1" applyBorder="1" applyAlignment="1" applyProtection="1">
      <alignment horizontal="center" shrinkToFit="1"/>
    </xf>
    <xf numFmtId="166" fontId="33" fillId="3" borderId="0" xfId="2" applyNumberFormat="1" applyFont="1" applyFill="1" applyBorder="1" applyAlignment="1" applyProtection="1">
      <alignment horizontal="center" shrinkToFit="1"/>
    </xf>
    <xf numFmtId="166" fontId="40" fillId="3" borderId="0" xfId="2" applyNumberFormat="1" applyFont="1" applyFill="1" applyBorder="1" applyAlignment="1" applyProtection="1">
      <alignment horizontal="center" shrinkToFit="1"/>
    </xf>
    <xf numFmtId="0" fontId="44" fillId="2" borderId="0" xfId="0" applyFont="1" applyFill="1" applyBorder="1" applyAlignment="1" applyProtection="1">
      <alignment horizontal="center" shrinkToFit="1"/>
    </xf>
    <xf numFmtId="0" fontId="48" fillId="2" borderId="0" xfId="0" applyFont="1" applyFill="1" applyBorder="1" applyAlignment="1" applyProtection="1">
      <alignment shrinkToFit="1"/>
    </xf>
    <xf numFmtId="6" fontId="6" fillId="2" borderId="0" xfId="2" applyNumberFormat="1" applyFont="1" applyFill="1" applyBorder="1" applyAlignment="1" applyProtection="1">
      <alignment shrinkToFit="1"/>
    </xf>
    <xf numFmtId="165" fontId="39" fillId="2" borderId="0" xfId="3" applyNumberFormat="1" applyFont="1" applyFill="1" applyBorder="1" applyAlignment="1" applyProtection="1">
      <alignment horizontal="center" shrinkToFit="1"/>
    </xf>
    <xf numFmtId="166" fontId="39" fillId="2" borderId="0" xfId="2" applyNumberFormat="1" applyFont="1" applyFill="1" applyBorder="1" applyAlignment="1" applyProtection="1">
      <alignment horizontal="center" shrinkToFit="1"/>
    </xf>
    <xf numFmtId="166" fontId="4" fillId="2" borderId="12" xfId="0" applyNumberFormat="1" applyFont="1" applyFill="1" applyBorder="1" applyAlignment="1" applyProtection="1">
      <alignment horizontal="right" shrinkToFit="1"/>
    </xf>
    <xf numFmtId="166" fontId="4" fillId="2" borderId="1" xfId="0" applyNumberFormat="1" applyFont="1" applyFill="1" applyBorder="1" applyAlignment="1" applyProtection="1">
      <alignment horizontal="right" shrinkToFit="1"/>
    </xf>
    <xf numFmtId="166" fontId="4" fillId="2" borderId="11" xfId="0" applyNumberFormat="1" applyFont="1" applyFill="1" applyBorder="1" applyAlignment="1" applyProtection="1">
      <alignment horizontal="right" shrinkToFit="1"/>
    </xf>
    <xf numFmtId="0" fontId="49" fillId="2" borderId="0" xfId="0" applyFont="1" applyFill="1" applyBorder="1" applyAlignment="1" applyProtection="1">
      <alignment shrinkToFit="1"/>
    </xf>
    <xf numFmtId="0" fontId="50" fillId="2" borderId="0" xfId="0" applyFont="1" applyFill="1" applyBorder="1" applyAlignment="1" applyProtection="1">
      <alignment shrinkToFit="1"/>
    </xf>
    <xf numFmtId="0" fontId="2" fillId="2" borderId="0" xfId="0" applyFont="1" applyFill="1" applyBorder="1" applyProtection="1"/>
    <xf numFmtId="166" fontId="36" fillId="5" borderId="12" xfId="0" applyNumberFormat="1" applyFont="1" applyFill="1" applyBorder="1" applyAlignment="1" applyProtection="1">
      <alignment horizontal="right" shrinkToFit="1"/>
    </xf>
    <xf numFmtId="166" fontId="36" fillId="2" borderId="0" xfId="0" applyNumberFormat="1" applyFont="1" applyFill="1" applyBorder="1" applyAlignment="1" applyProtection="1">
      <alignment shrinkToFit="1"/>
    </xf>
    <xf numFmtId="165" fontId="52" fillId="3" borderId="0" xfId="3" applyNumberFormat="1" applyFont="1" applyFill="1" applyBorder="1" applyAlignment="1" applyProtection="1">
      <alignment horizontal="center" shrinkToFit="1"/>
    </xf>
    <xf numFmtId="166" fontId="52" fillId="3" borderId="0" xfId="2" applyNumberFormat="1" applyFont="1" applyFill="1" applyBorder="1" applyAlignment="1" applyProtection="1">
      <alignment horizontal="center" shrinkToFit="1"/>
    </xf>
    <xf numFmtId="166" fontId="53" fillId="5" borderId="12" xfId="0" applyNumberFormat="1" applyFont="1" applyFill="1" applyBorder="1" applyAlignment="1" applyProtection="1">
      <alignment horizontal="right" shrinkToFit="1"/>
    </xf>
    <xf numFmtId="0" fontId="54" fillId="2" borderId="0" xfId="0" applyFont="1" applyFill="1" applyBorder="1" applyAlignment="1" applyProtection="1">
      <alignment shrinkToFit="1"/>
    </xf>
    <xf numFmtId="166" fontId="56" fillId="2" borderId="0" xfId="0" applyNumberFormat="1" applyFont="1" applyFill="1" applyBorder="1" applyAlignment="1" applyProtection="1">
      <alignment shrinkToFit="1"/>
    </xf>
    <xf numFmtId="165" fontId="57" fillId="3" borderId="0" xfId="3" applyNumberFormat="1" applyFont="1" applyFill="1" applyBorder="1" applyAlignment="1" applyProtection="1">
      <alignment horizontal="center" shrinkToFit="1"/>
    </xf>
    <xf numFmtId="166" fontId="57" fillId="3" borderId="0" xfId="2" applyNumberFormat="1" applyFont="1" applyFill="1" applyBorder="1" applyAlignment="1" applyProtection="1">
      <alignment horizontal="center" shrinkToFit="1"/>
    </xf>
    <xf numFmtId="166" fontId="58" fillId="2" borderId="0" xfId="0" applyNumberFormat="1" applyFont="1" applyFill="1" applyBorder="1" applyAlignment="1" applyProtection="1">
      <alignment shrinkToFit="1"/>
    </xf>
    <xf numFmtId="166" fontId="9" fillId="4" borderId="8" xfId="0" applyNumberFormat="1" applyFont="1" applyFill="1" applyBorder="1" applyAlignment="1" applyProtection="1">
      <alignment horizontal="left" shrinkToFit="1"/>
      <protection locked="0"/>
    </xf>
    <xf numFmtId="0" fontId="24" fillId="2" borderId="0" xfId="0" applyFont="1" applyFill="1" applyBorder="1" applyAlignment="1" applyProtection="1">
      <alignment shrinkToFit="1"/>
    </xf>
    <xf numFmtId="0" fontId="25" fillId="2" borderId="0" xfId="2" applyNumberFormat="1" applyFont="1" applyFill="1" applyBorder="1" applyAlignment="1" applyProtection="1">
      <alignment horizontal="right" shrinkToFit="1"/>
    </xf>
    <xf numFmtId="0" fontId="26" fillId="2" borderId="0" xfId="0" applyFont="1" applyFill="1" applyBorder="1" applyAlignment="1" applyProtection="1">
      <alignment horizontal="center" shrinkToFit="1"/>
    </xf>
    <xf numFmtId="0" fontId="31" fillId="2" borderId="0" xfId="0" applyFont="1" applyFill="1" applyBorder="1" applyAlignment="1" applyProtection="1">
      <alignment shrinkToFit="1"/>
    </xf>
    <xf numFmtId="0" fontId="35" fillId="2" borderId="0" xfId="0" applyFont="1" applyFill="1" applyBorder="1" applyAlignment="1" applyProtection="1">
      <alignment shrinkToFit="1"/>
    </xf>
    <xf numFmtId="0" fontId="0" fillId="2" borderId="0" xfId="0" applyFill="1" applyAlignment="1" applyProtection="1">
      <alignment shrinkToFit="1"/>
    </xf>
    <xf numFmtId="0" fontId="0" fillId="2" borderId="0" xfId="0" applyFill="1" applyAlignment="1" applyProtection="1">
      <alignment horizontal="right" shrinkToFit="1"/>
    </xf>
    <xf numFmtId="3" fontId="0" fillId="2" borderId="0" xfId="0" applyNumberFormat="1" applyFill="1" applyAlignment="1" applyProtection="1">
      <alignment horizontal="right" shrinkToFit="1"/>
    </xf>
    <xf numFmtId="170" fontId="0" fillId="2" borderId="0" xfId="0" applyNumberFormat="1" applyFill="1" applyAlignment="1" applyProtection="1">
      <alignment horizontal="right" shrinkToFit="1"/>
    </xf>
    <xf numFmtId="166" fontId="0" fillId="2" borderId="0" xfId="0" applyNumberFormat="1" applyFill="1" applyAlignment="1" applyProtection="1">
      <alignment horizontal="right" shrinkToFit="1"/>
    </xf>
    <xf numFmtId="166" fontId="0" fillId="2" borderId="0" xfId="0" applyNumberFormat="1" applyFont="1" applyFill="1" applyAlignment="1" applyProtection="1">
      <alignment horizontal="right" shrinkToFit="1"/>
    </xf>
    <xf numFmtId="165" fontId="0" fillId="2" borderId="0" xfId="4" applyNumberFormat="1" applyFont="1" applyFill="1" applyAlignment="1" applyProtection="1">
      <alignment horizontal="right" shrinkToFit="1"/>
    </xf>
    <xf numFmtId="0" fontId="60" fillId="2" borderId="0" xfId="0" applyFont="1" applyFill="1" applyAlignment="1" applyProtection="1">
      <alignment horizontal="left" shrinkToFit="1"/>
    </xf>
    <xf numFmtId="166" fontId="30" fillId="2" borderId="0" xfId="0" applyNumberFormat="1" applyFont="1" applyFill="1" applyAlignment="1" applyProtection="1">
      <alignment horizontal="right" shrinkToFit="1"/>
    </xf>
    <xf numFmtId="0" fontId="0" fillId="2" borderId="0" xfId="0" applyFill="1" applyAlignment="1" applyProtection="1">
      <alignment horizontal="left" shrinkToFit="1"/>
    </xf>
    <xf numFmtId="166" fontId="59" fillId="2" borderId="0" xfId="0" applyNumberFormat="1" applyFont="1" applyFill="1" applyAlignment="1" applyProtection="1">
      <alignment horizontal="right" indent="5" shrinkToFit="1"/>
    </xf>
    <xf numFmtId="0" fontId="2" fillId="2" borderId="0" xfId="0" applyFont="1" applyFill="1" applyAlignment="1" applyProtection="1">
      <alignment shrinkToFit="1"/>
    </xf>
    <xf numFmtId="0" fontId="61" fillId="2" borderId="0" xfId="0" applyFont="1" applyFill="1" applyBorder="1" applyAlignment="1" applyProtection="1">
      <alignment shrinkToFit="1"/>
    </xf>
    <xf numFmtId="166" fontId="61" fillId="2" borderId="0" xfId="0" applyNumberFormat="1" applyFont="1" applyFill="1" applyAlignment="1" applyProtection="1">
      <alignment horizontal="right" shrinkToFit="1"/>
    </xf>
    <xf numFmtId="166" fontId="62" fillId="2" borderId="0" xfId="0" applyNumberFormat="1" applyFont="1" applyFill="1" applyAlignment="1" applyProtection="1">
      <alignment horizontal="right" indent="5" shrinkToFit="1"/>
    </xf>
    <xf numFmtId="0" fontId="2" fillId="2" borderId="0" xfId="0" applyFont="1" applyFill="1" applyProtection="1"/>
    <xf numFmtId="167" fontId="39" fillId="3" borderId="0" xfId="2" applyNumberFormat="1" applyFont="1" applyFill="1" applyBorder="1" applyAlignment="1" applyProtection="1">
      <alignment horizontal="center" shrinkToFit="1"/>
    </xf>
    <xf numFmtId="8" fontId="0" fillId="2" borderId="0" xfId="0" applyNumberFormat="1" applyFill="1" applyAlignment="1" applyProtection="1">
      <alignment horizontal="right" shrinkToFit="1"/>
    </xf>
    <xf numFmtId="0" fontId="17" fillId="0" borderId="9" xfId="2" applyNumberFormat="1" applyFont="1" applyFill="1" applyBorder="1" applyAlignment="1" applyProtection="1">
      <alignment horizontal="left" shrinkToFit="1"/>
    </xf>
    <xf numFmtId="0" fontId="17" fillId="2" borderId="0" xfId="2" applyNumberFormat="1" applyFont="1" applyFill="1" applyBorder="1" applyAlignment="1" applyProtection="1">
      <alignment horizontal="left" shrinkToFit="1"/>
    </xf>
    <xf numFmtId="166" fontId="8" fillId="2" borderId="0" xfId="0" applyNumberFormat="1" applyFont="1" applyFill="1" applyBorder="1" applyAlignment="1" applyProtection="1">
      <alignment shrinkToFit="1"/>
    </xf>
    <xf numFmtId="165" fontId="39" fillId="3" borderId="0" xfId="3" applyNumberFormat="1" applyFont="1" applyFill="1" applyBorder="1" applyAlignment="1" applyProtection="1">
      <alignment horizontal="center" shrinkToFit="1"/>
    </xf>
    <xf numFmtId="166" fontId="39" fillId="3" borderId="0" xfId="2" applyNumberFormat="1" applyFont="1" applyFill="1" applyBorder="1" applyAlignment="1" applyProtection="1">
      <alignment horizontal="center" shrinkToFit="1"/>
    </xf>
    <xf numFmtId="166" fontId="17" fillId="6" borderId="3" xfId="0" applyNumberFormat="1" applyFont="1" applyFill="1" applyBorder="1" applyAlignment="1" applyProtection="1">
      <alignment horizontal="right" shrinkToFit="1"/>
      <protection locked="0"/>
    </xf>
    <xf numFmtId="3" fontId="39" fillId="3" borderId="0" xfId="2" applyNumberFormat="1" applyFont="1" applyFill="1" applyBorder="1" applyAlignment="1" applyProtection="1">
      <alignment horizontal="center" shrinkToFit="1"/>
    </xf>
    <xf numFmtId="166" fontId="0" fillId="2" borderId="0" xfId="0" applyNumberFormat="1" applyFill="1" applyBorder="1" applyAlignment="1" applyProtection="1">
      <alignment horizontal="center"/>
    </xf>
    <xf numFmtId="0" fontId="64" fillId="2" borderId="0" xfId="0" applyFont="1" applyFill="1" applyBorder="1" applyProtection="1"/>
    <xf numFmtId="166" fontId="65" fillId="2" borderId="0" xfId="0" applyNumberFormat="1" applyFont="1" applyFill="1" applyBorder="1" applyAlignment="1" applyProtection="1">
      <alignment shrinkToFit="1"/>
    </xf>
    <xf numFmtId="165" fontId="66" fillId="3" borderId="0" xfId="3" applyNumberFormat="1" applyFont="1" applyFill="1" applyBorder="1" applyAlignment="1" applyProtection="1">
      <alignment horizontal="center" shrinkToFit="1"/>
    </xf>
    <xf numFmtId="0" fontId="66" fillId="2" borderId="0" xfId="0" applyFont="1" applyFill="1" applyBorder="1" applyAlignment="1" applyProtection="1">
      <alignment shrinkToFit="1"/>
    </xf>
    <xf numFmtId="166" fontId="63" fillId="5" borderId="12" xfId="0" applyNumberFormat="1" applyFont="1" applyFill="1" applyBorder="1" applyAlignment="1" applyProtection="1">
      <alignment horizontal="right" shrinkToFit="1"/>
    </xf>
    <xf numFmtId="0" fontId="64" fillId="2" borderId="0" xfId="0" applyFont="1" applyFill="1" applyBorder="1" applyAlignment="1" applyProtection="1">
      <alignment shrinkToFit="1"/>
    </xf>
    <xf numFmtId="0" fontId="15" fillId="2" borderId="0" xfId="0" applyFont="1" applyFill="1" applyBorder="1" applyAlignment="1" applyProtection="1">
      <alignment shrinkToFit="1"/>
    </xf>
    <xf numFmtId="165" fontId="66" fillId="2" borderId="0" xfId="3" applyNumberFormat="1" applyFont="1" applyFill="1" applyBorder="1" applyAlignment="1" applyProtection="1">
      <alignment horizontal="center" shrinkToFit="1"/>
    </xf>
    <xf numFmtId="166" fontId="52" fillId="2" borderId="0" xfId="2" applyNumberFormat="1" applyFont="1" applyFill="1" applyBorder="1" applyAlignment="1" applyProtection="1">
      <alignment horizontal="center" shrinkToFit="1"/>
    </xf>
    <xf numFmtId="166" fontId="63" fillId="2" borderId="12" xfId="0" applyNumberFormat="1" applyFont="1" applyFill="1" applyBorder="1" applyAlignment="1" applyProtection="1">
      <alignment horizontal="right" shrinkToFit="1"/>
    </xf>
    <xf numFmtId="165" fontId="67" fillId="3" borderId="0" xfId="3" applyNumberFormat="1" applyFont="1" applyFill="1" applyBorder="1" applyAlignment="1" applyProtection="1">
      <alignment horizontal="center" shrinkToFit="1"/>
    </xf>
    <xf numFmtId="3" fontId="31" fillId="2" borderId="0" xfId="2" applyNumberFormat="1" applyFont="1" applyFill="1" applyBorder="1" applyAlignment="1" applyProtection="1">
      <alignment horizontal="left" shrinkToFit="1"/>
    </xf>
    <xf numFmtId="0" fontId="30" fillId="2" borderId="0" xfId="0" applyFont="1" applyFill="1" applyBorder="1" applyAlignment="1" applyProtection="1">
      <alignment horizontal="right"/>
    </xf>
    <xf numFmtId="0" fontId="64" fillId="2" borderId="0" xfId="0" applyFont="1" applyFill="1" applyBorder="1" applyAlignment="1" applyProtection="1">
      <alignment horizontal="right"/>
    </xf>
    <xf numFmtId="0" fontId="70" fillId="2" borderId="0" xfId="0" applyFont="1" applyFill="1" applyBorder="1" applyAlignment="1" applyProtection="1">
      <alignment horizontal="right" indent="1" shrinkToFit="1"/>
    </xf>
    <xf numFmtId="0" fontId="65" fillId="2" borderId="0" xfId="0" applyFont="1" applyFill="1" applyBorder="1" applyAlignment="1" applyProtection="1">
      <alignment horizontal="right" indent="1" shrinkToFit="1"/>
    </xf>
    <xf numFmtId="0" fontId="71" fillId="2" borderId="0" xfId="0" applyFont="1" applyFill="1" applyBorder="1" applyAlignment="1" applyProtection="1">
      <alignment horizontal="center" shrinkToFit="1"/>
    </xf>
    <xf numFmtId="166" fontId="73" fillId="5" borderId="12" xfId="0" applyNumberFormat="1" applyFont="1" applyFill="1" applyBorder="1" applyAlignment="1" applyProtection="1">
      <alignment horizontal="right" shrinkToFit="1"/>
    </xf>
    <xf numFmtId="166" fontId="17" fillId="9" borderId="3" xfId="0" applyNumberFormat="1" applyFont="1" applyFill="1" applyBorder="1" applyAlignment="1" applyProtection="1">
      <alignment horizontal="right" shrinkToFit="1"/>
    </xf>
    <xf numFmtId="166" fontId="8" fillId="4" borderId="3" xfId="0" applyNumberFormat="1" applyFont="1" applyFill="1" applyBorder="1" applyAlignment="1" applyProtection="1">
      <alignment horizontal="right" shrinkToFit="1"/>
    </xf>
    <xf numFmtId="166" fontId="9" fillId="4" borderId="8" xfId="0" applyNumberFormat="1" applyFont="1" applyFill="1" applyBorder="1" applyAlignment="1" applyProtection="1">
      <alignment horizontal="left" shrinkToFit="1"/>
    </xf>
    <xf numFmtId="166" fontId="74" fillId="9" borderId="3" xfId="0" applyNumberFormat="1" applyFont="1" applyFill="1" applyBorder="1" applyAlignment="1" applyProtection="1">
      <alignment horizontal="right" shrinkToFit="1"/>
    </xf>
    <xf numFmtId="0" fontId="47" fillId="2" borderId="0" xfId="0" applyFont="1" applyFill="1" applyAlignment="1" applyProtection="1">
      <alignment horizontal="right" vertical="center" shrinkToFit="1"/>
    </xf>
    <xf numFmtId="0" fontId="68" fillId="7" borderId="0" xfId="0" applyFont="1" applyFill="1" applyBorder="1" applyAlignment="1" applyProtection="1">
      <alignment horizontal="left" vertical="center" indent="1"/>
    </xf>
    <xf numFmtId="0" fontId="75" fillId="7" borderId="0" xfId="0" applyFont="1" applyFill="1" applyBorder="1" applyAlignment="1" applyProtection="1">
      <alignment horizontal="left" vertical="center" indent="1"/>
    </xf>
    <xf numFmtId="0" fontId="69" fillId="10" borderId="0" xfId="0" applyFont="1" applyFill="1" applyBorder="1" applyAlignment="1" applyProtection="1">
      <alignment horizontal="center"/>
      <protection locked="0"/>
    </xf>
    <xf numFmtId="0" fontId="51" fillId="2" borderId="0" xfId="0" applyFont="1" applyFill="1" applyBorder="1" applyAlignment="1" applyProtection="1">
      <alignment horizontal="right" vertical="center" indent="1" shrinkToFit="1"/>
    </xf>
    <xf numFmtId="3" fontId="8" fillId="4" borderId="8" xfId="0" applyNumberFormat="1" applyFont="1" applyFill="1" applyBorder="1" applyAlignment="1" applyProtection="1">
      <alignment horizontal="center" shrinkToFit="1"/>
      <protection locked="0"/>
    </xf>
    <xf numFmtId="0" fontId="9" fillId="2" borderId="0" xfId="0" applyFont="1" applyFill="1" applyBorder="1" applyAlignment="1" applyProtection="1">
      <alignment horizontal="right" indent="1"/>
    </xf>
    <xf numFmtId="0" fontId="55" fillId="8" borderId="0" xfId="0" applyFont="1" applyFill="1" applyAlignment="1" applyProtection="1">
      <alignment horizontal="right" vertical="center" indent="1" shrinkToFit="1"/>
    </xf>
    <xf numFmtId="3" fontId="31" fillId="2" borderId="0" xfId="2" applyNumberFormat="1" applyFont="1" applyFill="1" applyBorder="1" applyAlignment="1" applyProtection="1">
      <alignment horizontal="left" shrinkToFit="1"/>
    </xf>
    <xf numFmtId="0" fontId="32" fillId="2" borderId="0" xfId="0" applyFont="1" applyFill="1" applyBorder="1" applyAlignment="1" applyProtection="1">
      <alignment horizontal="center"/>
    </xf>
    <xf numFmtId="0" fontId="33" fillId="2" borderId="0" xfId="0" applyFont="1" applyFill="1" applyBorder="1" applyAlignment="1" applyProtection="1">
      <alignment horizontal="center" vertical="top"/>
    </xf>
  </cellXfs>
  <cellStyles count="5">
    <cellStyle name="Comma" xfId="1" builtinId="3"/>
    <cellStyle name="Normal" xfId="0" builtinId="0"/>
    <cellStyle name="Normal 2" xfId="2" xr:uid="{00000000-0005-0000-0000-000002000000}"/>
    <cellStyle name="Percent" xfId="4" builtinId="5"/>
    <cellStyle name="Percent 2" xfId="3" xr:uid="{00000000-0005-0000-0000-000004000000}"/>
  </cellStyles>
  <dxfs count="1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415D8B"/>
      <color rgb="FFF9FFA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85"/>
  <sheetViews>
    <sheetView tabSelected="1" zoomScaleNormal="100" zoomScaleSheetLayoutView="110" workbookViewId="0">
      <pane xSplit="6" ySplit="4" topLeftCell="G5" activePane="bottomRight" state="frozen"/>
      <selection pane="topRight" activeCell="H1" sqref="H1"/>
      <selection pane="bottomLeft" activeCell="A5" sqref="A5"/>
      <selection pane="bottomRight" activeCell="S3" sqref="S3"/>
    </sheetView>
  </sheetViews>
  <sheetFormatPr defaultColWidth="8.6640625" defaultRowHeight="14.4" x14ac:dyDescent="0.3"/>
  <cols>
    <col min="1" max="1" width="0.6640625" style="25" customWidth="1"/>
    <col min="2" max="2" width="44.44140625" style="25" customWidth="1"/>
    <col min="3" max="3" width="0.33203125" style="25" customWidth="1"/>
    <col min="4" max="4" width="9.33203125" style="39" customWidth="1"/>
    <col min="5" max="5" width="8.5546875" style="57" customWidth="1"/>
    <col min="6" max="6" width="8.5546875" style="40" customWidth="1"/>
    <col min="7" max="7" width="0.6640625" style="25" customWidth="1"/>
    <col min="8" max="10" width="9.33203125" style="40" customWidth="1"/>
    <col min="11" max="11" width="10.5546875" style="40" customWidth="1"/>
    <col min="12" max="26" width="9.33203125" style="40" customWidth="1"/>
    <col min="27" max="27" width="8.33203125" style="41" bestFit="1" customWidth="1"/>
    <col min="28" max="16384" width="8.6640625" style="25"/>
  </cols>
  <sheetData>
    <row r="1" spans="2:44" ht="10.5" customHeight="1" x14ac:dyDescent="0.3"/>
    <row r="2" spans="2:44" ht="21" x14ac:dyDescent="0.4">
      <c r="B2" s="42" t="s">
        <v>23</v>
      </c>
      <c r="M2" s="191" t="s">
        <v>60</v>
      </c>
      <c r="N2" s="191"/>
      <c r="O2" s="191"/>
      <c r="P2" s="190"/>
      <c r="Q2" s="190"/>
      <c r="R2" s="190"/>
      <c r="S2" s="43"/>
    </row>
    <row r="3" spans="2:44" s="22" customFormat="1" ht="18.600000000000001" customHeight="1" x14ac:dyDescent="0.3">
      <c r="B3" s="22" t="s">
        <v>26</v>
      </c>
      <c r="E3" s="45"/>
      <c r="F3" s="45"/>
      <c r="H3" s="45"/>
      <c r="I3" s="45"/>
      <c r="J3" s="45"/>
      <c r="K3" s="45"/>
      <c r="L3" s="45"/>
      <c r="M3" s="191" t="s">
        <v>115</v>
      </c>
      <c r="N3" s="191"/>
      <c r="O3" s="191"/>
      <c r="P3" s="188"/>
      <c r="Q3" s="45"/>
      <c r="R3" s="45"/>
      <c r="S3" s="45"/>
      <c r="T3" s="45"/>
      <c r="U3" s="45"/>
      <c r="V3" s="45"/>
      <c r="W3" s="45"/>
      <c r="X3" s="45"/>
      <c r="Y3" s="45"/>
      <c r="Z3" s="45"/>
      <c r="AA3" s="44"/>
    </row>
    <row r="4" spans="2:44" x14ac:dyDescent="0.3">
      <c r="B4" s="18"/>
      <c r="C4" s="23"/>
      <c r="D4" s="19" t="s">
        <v>24</v>
      </c>
      <c r="E4" s="70" t="s">
        <v>22</v>
      </c>
      <c r="F4" s="107" t="s">
        <v>25</v>
      </c>
      <c r="G4" s="23"/>
      <c r="H4" s="46" t="s">
        <v>6</v>
      </c>
      <c r="I4" s="46" t="s">
        <v>7</v>
      </c>
      <c r="J4" s="46" t="s">
        <v>8</v>
      </c>
      <c r="K4" s="46" t="s">
        <v>9</v>
      </c>
      <c r="L4" s="46" t="s">
        <v>10</v>
      </c>
      <c r="M4" s="46" t="s">
        <v>11</v>
      </c>
      <c r="N4" s="46" t="s">
        <v>12</v>
      </c>
      <c r="O4" s="46" t="s">
        <v>13</v>
      </c>
      <c r="P4" s="46" t="s">
        <v>14</v>
      </c>
      <c r="Q4" s="46" t="s">
        <v>15</v>
      </c>
      <c r="R4" s="46" t="s">
        <v>16</v>
      </c>
      <c r="S4" s="46" t="s">
        <v>69</v>
      </c>
      <c r="T4" s="46" t="s">
        <v>70</v>
      </c>
      <c r="U4" s="46" t="s">
        <v>71</v>
      </c>
      <c r="V4" s="46" t="s">
        <v>72</v>
      </c>
      <c r="W4" s="46" t="s">
        <v>95</v>
      </c>
      <c r="X4" s="46" t="s">
        <v>96</v>
      </c>
      <c r="Y4" s="46" t="s">
        <v>97</v>
      </c>
      <c r="Z4" s="46" t="s">
        <v>98</v>
      </c>
      <c r="AA4" s="46" t="s">
        <v>100</v>
      </c>
    </row>
    <row r="5" spans="2:44" s="47" customFormat="1" ht="13.8" x14ac:dyDescent="0.3">
      <c r="B5" s="4" t="s">
        <v>73</v>
      </c>
      <c r="D5" s="59"/>
      <c r="E5" s="60"/>
      <c r="F5" s="60"/>
      <c r="G5" s="61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</row>
    <row r="6" spans="2:44" s="47" customFormat="1" ht="13.8" x14ac:dyDescent="0.3">
      <c r="B6" s="4" t="s">
        <v>99</v>
      </c>
      <c r="D6" s="62">
        <f>SUM(H6:AA6)</f>
        <v>0</v>
      </c>
      <c r="E6" s="63"/>
      <c r="F6" s="161" t="e">
        <f>AVERAGEIF(H6:AA6,"&lt;&gt;0")</f>
        <v>#DIV/0!</v>
      </c>
      <c r="G6" s="61"/>
      <c r="H6" s="28"/>
      <c r="I6" s="28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</row>
    <row r="7" spans="2:44" s="47" customFormat="1" ht="13.8" x14ac:dyDescent="0.3">
      <c r="B7" s="4" t="s">
        <v>27</v>
      </c>
      <c r="D7" s="64"/>
      <c r="E7" s="65"/>
      <c r="F7" s="153" t="e">
        <f>AVERAGEIF(H7:AA7,"&lt;&gt;0")</f>
        <v>#DIV/0!</v>
      </c>
      <c r="G7" s="61"/>
      <c r="H7" s="30"/>
      <c r="I7" s="30"/>
      <c r="J7" s="30"/>
      <c r="K7" s="30"/>
      <c r="L7" s="30"/>
      <c r="M7" s="30"/>
      <c r="N7" s="30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</row>
    <row r="8" spans="2:44" s="47" customFormat="1" ht="13.8" x14ac:dyDescent="0.3">
      <c r="B8" s="4" t="s">
        <v>28</v>
      </c>
      <c r="D8" s="64"/>
      <c r="E8" s="65"/>
      <c r="F8" s="153" t="e">
        <f>AVERAGEIF(H8:AA8,"&lt;&gt;0")</f>
        <v>#DIV/0!</v>
      </c>
      <c r="G8" s="61"/>
      <c r="H8" s="32"/>
      <c r="I8" s="32"/>
      <c r="J8" s="32"/>
      <c r="K8" s="32"/>
      <c r="L8" s="32"/>
      <c r="M8" s="32"/>
      <c r="N8" s="32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</row>
    <row r="9" spans="2:44" s="47" customFormat="1" ht="8.1" customHeight="1" x14ac:dyDescent="0.3">
      <c r="B9" s="5"/>
      <c r="D9" s="66"/>
      <c r="E9" s="67"/>
      <c r="F9" s="104"/>
      <c r="G9" s="61"/>
      <c r="H9" s="68"/>
      <c r="I9" s="68"/>
      <c r="J9" s="68"/>
      <c r="K9" s="6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</row>
    <row r="10" spans="2:44" x14ac:dyDescent="0.3">
      <c r="B10" s="18" t="s">
        <v>0</v>
      </c>
      <c r="C10" s="23"/>
      <c r="D10" s="69"/>
      <c r="E10" s="70"/>
      <c r="F10" s="107"/>
      <c r="G10" s="71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</row>
    <row r="11" spans="2:44" s="47" customFormat="1" ht="13.8" x14ac:dyDescent="0.3">
      <c r="B11" s="6" t="s">
        <v>17</v>
      </c>
      <c r="D11" s="75">
        <f t="shared" ref="D11:D17" si="0">SUM(H11:AA11)</f>
        <v>0</v>
      </c>
      <c r="E11" s="74" t="e">
        <f t="shared" ref="E11:E18" si="1">D11/TDC</f>
        <v>#DIV/0!</v>
      </c>
      <c r="F11" s="108" t="str">
        <f t="shared" ref="F11:F18" si="2">IFERROR(AVERAGE(H11:AA11),"")</f>
        <v/>
      </c>
      <c r="G11" s="61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</row>
    <row r="12" spans="2:44" s="47" customFormat="1" ht="13.8" x14ac:dyDescent="0.3">
      <c r="B12" s="7" t="s">
        <v>18</v>
      </c>
      <c r="D12" s="75">
        <f t="shared" si="0"/>
        <v>0</v>
      </c>
      <c r="E12" s="74" t="e">
        <f t="shared" si="1"/>
        <v>#DIV/0!</v>
      </c>
      <c r="F12" s="108" t="str">
        <f t="shared" si="2"/>
        <v/>
      </c>
      <c r="G12" s="61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</row>
    <row r="13" spans="2:44" s="47" customFormat="1" ht="13.8" x14ac:dyDescent="0.3">
      <c r="B13" s="7" t="s">
        <v>19</v>
      </c>
      <c r="D13" s="75">
        <f t="shared" si="0"/>
        <v>0</v>
      </c>
      <c r="E13" s="74" t="e">
        <f t="shared" si="1"/>
        <v>#DIV/0!</v>
      </c>
      <c r="F13" s="108" t="str">
        <f t="shared" si="2"/>
        <v/>
      </c>
      <c r="G13" s="6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</row>
    <row r="14" spans="2:44" s="47" customFormat="1" ht="13.8" x14ac:dyDescent="0.3">
      <c r="B14" s="7" t="s">
        <v>20</v>
      </c>
      <c r="D14" s="75">
        <f t="shared" si="0"/>
        <v>0</v>
      </c>
      <c r="E14" s="74" t="e">
        <f t="shared" si="1"/>
        <v>#DIV/0!</v>
      </c>
      <c r="F14" s="108" t="str">
        <f t="shared" si="2"/>
        <v/>
      </c>
      <c r="G14" s="61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</row>
    <row r="15" spans="2:44" s="47" customFormat="1" ht="13.8" x14ac:dyDescent="0.3">
      <c r="B15" s="7" t="s">
        <v>21</v>
      </c>
      <c r="D15" s="75">
        <f t="shared" si="0"/>
        <v>0</v>
      </c>
      <c r="E15" s="74" t="e">
        <f t="shared" si="1"/>
        <v>#DIV/0!</v>
      </c>
      <c r="F15" s="108" t="str">
        <f t="shared" si="2"/>
        <v/>
      </c>
      <c r="G15" s="61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</row>
    <row r="16" spans="2:44" s="47" customFormat="1" ht="13.8" x14ac:dyDescent="0.3">
      <c r="B16" s="7" t="s">
        <v>1</v>
      </c>
      <c r="D16" s="75">
        <f t="shared" si="0"/>
        <v>0</v>
      </c>
      <c r="E16" s="74" t="e">
        <f t="shared" si="1"/>
        <v>#DIV/0!</v>
      </c>
      <c r="F16" s="108" t="str">
        <f t="shared" si="2"/>
        <v/>
      </c>
      <c r="G16" s="61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</row>
    <row r="17" spans="2:44" s="47" customFormat="1" ht="13.8" x14ac:dyDescent="0.3">
      <c r="B17" s="8" t="s">
        <v>2</v>
      </c>
      <c r="D17" s="75">
        <f t="shared" si="0"/>
        <v>0</v>
      </c>
      <c r="E17" s="74" t="e">
        <f t="shared" si="1"/>
        <v>#DIV/0!</v>
      </c>
      <c r="F17" s="108" t="str">
        <f t="shared" si="2"/>
        <v/>
      </c>
      <c r="G17" s="61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</row>
    <row r="18" spans="2:44" s="49" customFormat="1" ht="13.8" x14ac:dyDescent="0.3">
      <c r="B18" s="9" t="s">
        <v>3</v>
      </c>
      <c r="D18" s="75">
        <f>SUM(D11:D17)</f>
        <v>0</v>
      </c>
      <c r="E18" s="76" t="e">
        <f t="shared" si="1"/>
        <v>#DIV/0!</v>
      </c>
      <c r="F18" s="109" t="str">
        <f t="shared" si="2"/>
        <v/>
      </c>
      <c r="G18" s="77"/>
      <c r="H18" s="78" t="str">
        <f t="shared" ref="H18:J18" si="3">IF(SUM(H11:H17)=0,"0",SUM(H11:H17))</f>
        <v>0</v>
      </c>
      <c r="I18" s="78" t="str">
        <f t="shared" si="3"/>
        <v>0</v>
      </c>
      <c r="J18" s="78" t="str">
        <f t="shared" si="3"/>
        <v>0</v>
      </c>
      <c r="K18" s="78" t="str">
        <f t="shared" ref="K18" si="4">IF(SUM(K11:K17)=0,"0",SUM(K11:K17))</f>
        <v>0</v>
      </c>
      <c r="L18" s="78" t="str">
        <f t="shared" ref="L18:AA18" si="5">IF(SUM(L11:L17)=0,"0",SUM(L11:L17))</f>
        <v>0</v>
      </c>
      <c r="M18" s="78" t="str">
        <f t="shared" si="5"/>
        <v>0</v>
      </c>
      <c r="N18" s="78" t="str">
        <f t="shared" si="5"/>
        <v>0</v>
      </c>
      <c r="O18" s="78" t="str">
        <f t="shared" si="5"/>
        <v>0</v>
      </c>
      <c r="P18" s="78" t="str">
        <f t="shared" si="5"/>
        <v>0</v>
      </c>
      <c r="Q18" s="78" t="str">
        <f t="shared" si="5"/>
        <v>0</v>
      </c>
      <c r="R18" s="78" t="str">
        <f t="shared" si="5"/>
        <v>0</v>
      </c>
      <c r="S18" s="78" t="str">
        <f t="shared" si="5"/>
        <v>0</v>
      </c>
      <c r="T18" s="78" t="str">
        <f t="shared" si="5"/>
        <v>0</v>
      </c>
      <c r="U18" s="78" t="str">
        <f t="shared" si="5"/>
        <v>0</v>
      </c>
      <c r="V18" s="78" t="str">
        <f t="shared" si="5"/>
        <v>0</v>
      </c>
      <c r="W18" s="78" t="str">
        <f t="shared" si="5"/>
        <v>0</v>
      </c>
      <c r="X18" s="78" t="str">
        <f t="shared" si="5"/>
        <v>0</v>
      </c>
      <c r="Y18" s="78" t="str">
        <f t="shared" si="5"/>
        <v>0</v>
      </c>
      <c r="Z18" s="78" t="str">
        <f t="shared" si="5"/>
        <v>0</v>
      </c>
      <c r="AA18" s="78" t="str">
        <f t="shared" si="5"/>
        <v>0</v>
      </c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</row>
    <row r="19" spans="2:44" s="47" customFormat="1" ht="8.6999999999999993" customHeight="1" x14ac:dyDescent="0.3">
      <c r="B19" s="9"/>
      <c r="D19" s="9"/>
      <c r="E19" s="80"/>
      <c r="F19" s="104"/>
      <c r="G19" s="6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</row>
    <row r="20" spans="2:44" x14ac:dyDescent="0.3">
      <c r="B20" s="18" t="s">
        <v>4</v>
      </c>
      <c r="C20" s="23"/>
      <c r="D20" s="69"/>
      <c r="E20" s="70"/>
      <c r="F20" s="107"/>
      <c r="G20" s="71"/>
      <c r="H20" s="186" t="s">
        <v>65</v>
      </c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</row>
    <row r="21" spans="2:44" s="47" customFormat="1" ht="13.8" x14ac:dyDescent="0.3">
      <c r="B21" s="2" t="s">
        <v>29</v>
      </c>
      <c r="D21" s="75">
        <f t="shared" ref="D21:D26" si="6">SUM(H21:AA21)</f>
        <v>0</v>
      </c>
      <c r="E21" s="74" t="e">
        <f t="shared" ref="E21:E27" si="7">D21/TDC</f>
        <v>#DIV/0!</v>
      </c>
      <c r="F21" s="108" t="str">
        <f t="shared" ref="F21:F27" si="8">IFERROR(AVERAGE(H21:AA21),"")</f>
        <v/>
      </c>
      <c r="G21" s="61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</row>
    <row r="22" spans="2:44" s="47" customFormat="1" ht="13.8" x14ac:dyDescent="0.3">
      <c r="B22" s="10" t="s">
        <v>5</v>
      </c>
      <c r="D22" s="75">
        <f>SUM(H22:AA22)</f>
        <v>0</v>
      </c>
      <c r="E22" s="74" t="e">
        <f t="shared" si="7"/>
        <v>#DIV/0!</v>
      </c>
      <c r="F22" s="108" t="str">
        <f>IFERROR(AVERAGE(H22:AA22),"")</f>
        <v/>
      </c>
      <c r="G22" s="61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</row>
    <row r="23" spans="2:44" s="47" customFormat="1" ht="13.8" x14ac:dyDescent="0.3">
      <c r="B23" s="10" t="s">
        <v>112</v>
      </c>
      <c r="D23" s="75">
        <f t="shared" si="6"/>
        <v>0</v>
      </c>
      <c r="E23" s="74" t="e">
        <f t="shared" si="7"/>
        <v>#DIV/0!</v>
      </c>
      <c r="F23" s="108" t="str">
        <f t="shared" si="8"/>
        <v/>
      </c>
      <c r="G23" s="61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</row>
    <row r="24" spans="2:44" s="47" customFormat="1" ht="13.8" x14ac:dyDescent="0.3">
      <c r="B24" s="131" t="s">
        <v>109</v>
      </c>
      <c r="D24" s="75">
        <f t="shared" si="6"/>
        <v>0</v>
      </c>
      <c r="E24" s="74" t="e">
        <f t="shared" si="7"/>
        <v>#DIV/0!</v>
      </c>
      <c r="F24" s="108" t="str">
        <f t="shared" si="8"/>
        <v/>
      </c>
      <c r="G24" s="61"/>
      <c r="H24" s="34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</row>
    <row r="25" spans="2:44" s="47" customFormat="1" ht="13.8" x14ac:dyDescent="0.3">
      <c r="B25" s="131" t="s">
        <v>104</v>
      </c>
      <c r="D25" s="75">
        <f t="shared" si="6"/>
        <v>0</v>
      </c>
      <c r="E25" s="74" t="e">
        <f t="shared" si="7"/>
        <v>#DIV/0!</v>
      </c>
      <c r="F25" s="108" t="str">
        <f t="shared" si="8"/>
        <v/>
      </c>
      <c r="G25" s="61"/>
      <c r="H25" s="34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</row>
    <row r="26" spans="2:44" s="47" customFormat="1" ht="13.8" x14ac:dyDescent="0.3">
      <c r="B26" s="131" t="s">
        <v>30</v>
      </c>
      <c r="D26" s="75">
        <f t="shared" si="6"/>
        <v>0</v>
      </c>
      <c r="E26" s="74" t="e">
        <f t="shared" si="7"/>
        <v>#DIV/0!</v>
      </c>
      <c r="F26" s="108" t="str">
        <f t="shared" si="8"/>
        <v/>
      </c>
      <c r="G26" s="61"/>
      <c r="H26" s="34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</row>
    <row r="27" spans="2:44" s="49" customFormat="1" ht="13.8" x14ac:dyDescent="0.3">
      <c r="B27" s="9" t="s">
        <v>31</v>
      </c>
      <c r="D27" s="75">
        <f>SUM(D21:D26)</f>
        <v>0</v>
      </c>
      <c r="E27" s="76" t="e">
        <f t="shared" si="7"/>
        <v>#DIV/0!</v>
      </c>
      <c r="F27" s="109" t="str">
        <f t="shared" si="8"/>
        <v/>
      </c>
      <c r="G27" s="77"/>
      <c r="H27" s="78" t="str">
        <f>IF(SUM(H21:H26)=0,"0",SUM(H21:H26))</f>
        <v>0</v>
      </c>
      <c r="I27" s="78" t="str">
        <f>IF(SUM(I21:I26)=0,"0",SUM(I21:I26))</f>
        <v>0</v>
      </c>
      <c r="J27" s="78" t="str">
        <f>IF(SUM(J21:J26)=0,"0",SUM(J21:J26))</f>
        <v>0</v>
      </c>
      <c r="K27" s="78" t="str">
        <f>IF(SUM(K21:K26)=0,"0",SUM(K21:K26))</f>
        <v>0</v>
      </c>
      <c r="L27" s="78" t="str">
        <f>IF(SUM(L21:L26)=0,"0",SUM(L21:L26))</f>
        <v>0</v>
      </c>
      <c r="M27" s="78" t="str">
        <f>IF(SUM(M21:M26)=0,"0",SUM(M21:M26))</f>
        <v>0</v>
      </c>
      <c r="N27" s="78" t="str">
        <f>IF(SUM(N21:N26)=0,"0",SUM(N21:N26))</f>
        <v>0</v>
      </c>
      <c r="O27" s="78" t="str">
        <f t="shared" ref="O27:AA27" si="9">IF(SUM(O21:O26)=0,"0",SUM(O21:O26))</f>
        <v>0</v>
      </c>
      <c r="P27" s="78" t="str">
        <f t="shared" si="9"/>
        <v>0</v>
      </c>
      <c r="Q27" s="78" t="str">
        <f t="shared" si="9"/>
        <v>0</v>
      </c>
      <c r="R27" s="78" t="str">
        <f t="shared" si="9"/>
        <v>0</v>
      </c>
      <c r="S27" s="78" t="str">
        <f t="shared" si="9"/>
        <v>0</v>
      </c>
      <c r="T27" s="78" t="str">
        <f t="shared" si="9"/>
        <v>0</v>
      </c>
      <c r="U27" s="78" t="str">
        <f t="shared" si="9"/>
        <v>0</v>
      </c>
      <c r="V27" s="78" t="str">
        <f t="shared" si="9"/>
        <v>0</v>
      </c>
      <c r="W27" s="78" t="str">
        <f t="shared" si="9"/>
        <v>0</v>
      </c>
      <c r="X27" s="78" t="str">
        <f t="shared" si="9"/>
        <v>0</v>
      </c>
      <c r="Y27" s="78" t="str">
        <f t="shared" si="9"/>
        <v>0</v>
      </c>
      <c r="Z27" s="78" t="str">
        <f t="shared" si="9"/>
        <v>0</v>
      </c>
      <c r="AA27" s="78" t="str">
        <f t="shared" si="9"/>
        <v>0</v>
      </c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</row>
    <row r="28" spans="2:44" s="47" customFormat="1" ht="9.6" customHeight="1" x14ac:dyDescent="0.3">
      <c r="B28" s="9"/>
      <c r="D28" s="82"/>
      <c r="E28" s="83"/>
      <c r="F28" s="104"/>
      <c r="G28" s="6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</row>
    <row r="29" spans="2:44" s="50" customFormat="1" ht="13.8" x14ac:dyDescent="0.3">
      <c r="B29" s="15" t="s">
        <v>51</v>
      </c>
      <c r="D29" s="15">
        <f>D27-D18</f>
        <v>0</v>
      </c>
      <c r="E29" s="84" t="e">
        <f>D29/TDC</f>
        <v>#DIV/0!</v>
      </c>
      <c r="F29" s="110"/>
      <c r="G29" s="85"/>
      <c r="H29" s="15">
        <f t="shared" ref="H29:AA29" si="10">H27-H18</f>
        <v>0</v>
      </c>
      <c r="I29" s="15">
        <f t="shared" si="10"/>
        <v>0</v>
      </c>
      <c r="J29" s="15">
        <f t="shared" si="10"/>
        <v>0</v>
      </c>
      <c r="K29" s="15">
        <f t="shared" si="10"/>
        <v>0</v>
      </c>
      <c r="L29" s="15">
        <f t="shared" si="10"/>
        <v>0</v>
      </c>
      <c r="M29" s="15">
        <f t="shared" si="10"/>
        <v>0</v>
      </c>
      <c r="N29" s="15">
        <f t="shared" si="10"/>
        <v>0</v>
      </c>
      <c r="O29" s="15">
        <f t="shared" si="10"/>
        <v>0</v>
      </c>
      <c r="P29" s="15">
        <f t="shared" si="10"/>
        <v>0</v>
      </c>
      <c r="Q29" s="15">
        <f t="shared" si="10"/>
        <v>0</v>
      </c>
      <c r="R29" s="15">
        <f t="shared" si="10"/>
        <v>0</v>
      </c>
      <c r="S29" s="15">
        <f t="shared" si="10"/>
        <v>0</v>
      </c>
      <c r="T29" s="15">
        <f t="shared" si="10"/>
        <v>0</v>
      </c>
      <c r="U29" s="15">
        <f t="shared" si="10"/>
        <v>0</v>
      </c>
      <c r="V29" s="15">
        <f t="shared" si="10"/>
        <v>0</v>
      </c>
      <c r="W29" s="15">
        <f t="shared" si="10"/>
        <v>0</v>
      </c>
      <c r="X29" s="15">
        <f t="shared" si="10"/>
        <v>0</v>
      </c>
      <c r="Y29" s="15">
        <f t="shared" si="10"/>
        <v>0</v>
      </c>
      <c r="Z29" s="15">
        <f t="shared" si="10"/>
        <v>0</v>
      </c>
      <c r="AA29" s="15">
        <f t="shared" si="10"/>
        <v>0</v>
      </c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</row>
    <row r="30" spans="2:44" s="47" customFormat="1" ht="13.8" x14ac:dyDescent="0.3">
      <c r="B30" s="51"/>
      <c r="D30" s="79"/>
      <c r="E30" s="87"/>
      <c r="F30" s="104"/>
      <c r="G30" s="6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</row>
    <row r="31" spans="2:44" x14ac:dyDescent="0.3">
      <c r="B31" s="18" t="s">
        <v>32</v>
      </c>
      <c r="C31" s="23"/>
      <c r="D31" s="69"/>
      <c r="E31" s="70"/>
      <c r="F31" s="107"/>
      <c r="G31" s="71"/>
      <c r="H31" s="186" t="s">
        <v>65</v>
      </c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</row>
    <row r="32" spans="2:44" s="47" customFormat="1" ht="13.8" x14ac:dyDescent="0.3">
      <c r="B32" s="3" t="s">
        <v>33</v>
      </c>
      <c r="C32" s="3"/>
      <c r="D32" s="75">
        <f t="shared" ref="D32:D41" si="11">SUM(H32:AA32)</f>
        <v>0</v>
      </c>
      <c r="E32" s="74" t="e">
        <f t="shared" ref="E32:E38" si="12">D32/TDC</f>
        <v>#DIV/0!</v>
      </c>
      <c r="F32" s="108" t="str">
        <f t="shared" ref="F32:F43" si="13">IFERROR(AVERAGE(H32:AA32),"")</f>
        <v/>
      </c>
      <c r="G32" s="61"/>
      <c r="H32" s="34"/>
      <c r="I32" s="34"/>
      <c r="J32" s="35"/>
      <c r="K32" s="35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</row>
    <row r="33" spans="2:44" s="47" customFormat="1" ht="13.8" x14ac:dyDescent="0.3">
      <c r="B33" s="3" t="s">
        <v>34</v>
      </c>
      <c r="C33" s="3"/>
      <c r="D33" s="75">
        <f t="shared" si="11"/>
        <v>0</v>
      </c>
      <c r="E33" s="74" t="e">
        <f t="shared" si="12"/>
        <v>#DIV/0!</v>
      </c>
      <c r="F33" s="108" t="str">
        <f t="shared" si="13"/>
        <v/>
      </c>
      <c r="G33" s="61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</row>
    <row r="34" spans="2:44" s="47" customFormat="1" ht="13.8" x14ac:dyDescent="0.3">
      <c r="B34" s="131"/>
      <c r="C34" s="52"/>
      <c r="D34" s="75">
        <f t="shared" si="11"/>
        <v>0</v>
      </c>
      <c r="E34" s="74" t="e">
        <f t="shared" si="12"/>
        <v>#DIV/0!</v>
      </c>
      <c r="F34" s="108" t="str">
        <f t="shared" si="13"/>
        <v/>
      </c>
      <c r="G34" s="61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</row>
    <row r="35" spans="2:44" s="47" customFormat="1" ht="13.8" x14ac:dyDescent="0.3">
      <c r="B35" s="131" t="s">
        <v>103</v>
      </c>
      <c r="C35" s="52"/>
      <c r="D35" s="75">
        <f t="shared" si="11"/>
        <v>0</v>
      </c>
      <c r="E35" s="74" t="e">
        <f t="shared" si="12"/>
        <v>#DIV/0!</v>
      </c>
      <c r="F35" s="108" t="str">
        <f t="shared" si="13"/>
        <v/>
      </c>
      <c r="G35" s="61"/>
      <c r="H35" s="34"/>
      <c r="I35" s="35"/>
      <c r="J35" s="35"/>
      <c r="K35" s="35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</row>
    <row r="36" spans="2:44" s="47" customFormat="1" ht="13.8" x14ac:dyDescent="0.3">
      <c r="B36" s="10" t="s">
        <v>5</v>
      </c>
      <c r="C36" s="11"/>
      <c r="D36" s="75">
        <f t="shared" si="11"/>
        <v>0</v>
      </c>
      <c r="E36" s="74" t="e">
        <f t="shared" si="12"/>
        <v>#DIV/0!</v>
      </c>
      <c r="F36" s="108">
        <f t="shared" si="13"/>
        <v>0</v>
      </c>
      <c r="G36" s="61"/>
      <c r="H36" s="53">
        <f>H22</f>
        <v>0</v>
      </c>
      <c r="I36" s="53">
        <f>I22</f>
        <v>0</v>
      </c>
      <c r="J36" s="53">
        <f>J22</f>
        <v>0</v>
      </c>
      <c r="K36" s="53">
        <f>K22</f>
        <v>0</v>
      </c>
      <c r="L36" s="53">
        <f>L22</f>
        <v>0</v>
      </c>
      <c r="M36" s="53">
        <f>M22</f>
        <v>0</v>
      </c>
      <c r="N36" s="53">
        <f>N22</f>
        <v>0</v>
      </c>
      <c r="O36" s="53">
        <f t="shared" ref="O36:AA36" si="14">O22</f>
        <v>0</v>
      </c>
      <c r="P36" s="53">
        <f t="shared" si="14"/>
        <v>0</v>
      </c>
      <c r="Q36" s="53">
        <f t="shared" si="14"/>
        <v>0</v>
      </c>
      <c r="R36" s="53">
        <f t="shared" si="14"/>
        <v>0</v>
      </c>
      <c r="S36" s="53">
        <f t="shared" si="14"/>
        <v>0</v>
      </c>
      <c r="T36" s="53">
        <f t="shared" si="14"/>
        <v>0</v>
      </c>
      <c r="U36" s="53">
        <f t="shared" si="14"/>
        <v>0</v>
      </c>
      <c r="V36" s="53">
        <f t="shared" si="14"/>
        <v>0</v>
      </c>
      <c r="W36" s="53">
        <f t="shared" si="14"/>
        <v>0</v>
      </c>
      <c r="X36" s="53">
        <f t="shared" si="14"/>
        <v>0</v>
      </c>
      <c r="Y36" s="53">
        <f t="shared" si="14"/>
        <v>0</v>
      </c>
      <c r="Z36" s="53">
        <f t="shared" si="14"/>
        <v>0</v>
      </c>
      <c r="AA36" s="53">
        <f t="shared" si="14"/>
        <v>0</v>
      </c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</row>
    <row r="37" spans="2:44" s="47" customFormat="1" ht="13.8" x14ac:dyDescent="0.3">
      <c r="B37" s="155" t="s">
        <v>110</v>
      </c>
      <c r="C37" s="11"/>
      <c r="D37" s="75">
        <f t="shared" ref="D37" si="15">SUM(H37:AA37)</f>
        <v>0</v>
      </c>
      <c r="E37" s="74" t="e">
        <f t="shared" ref="E37" si="16">D37/TDC</f>
        <v>#DIV/0!</v>
      </c>
      <c r="F37" s="108"/>
      <c r="G37" s="61"/>
      <c r="H37" s="181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</row>
    <row r="38" spans="2:44" s="47" customFormat="1" ht="13.8" x14ac:dyDescent="0.3">
      <c r="B38" s="10" t="s">
        <v>35</v>
      </c>
      <c r="C38" s="11"/>
      <c r="D38" s="75">
        <f t="shared" si="11"/>
        <v>0</v>
      </c>
      <c r="E38" s="74" t="e">
        <f t="shared" si="12"/>
        <v>#DIV/0!</v>
      </c>
      <c r="F38" s="108" t="str">
        <f t="shared" si="13"/>
        <v/>
      </c>
      <c r="G38" s="61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</row>
    <row r="39" spans="2:44" s="47" customFormat="1" ht="13.8" x14ac:dyDescent="0.3">
      <c r="B39" s="10" t="s">
        <v>111</v>
      </c>
      <c r="C39" s="11"/>
      <c r="D39" s="75">
        <f t="shared" si="11"/>
        <v>0</v>
      </c>
      <c r="E39" s="74" t="e">
        <f>D39/TDC</f>
        <v>#DIV/0!</v>
      </c>
      <c r="F39" s="108">
        <f t="shared" si="13"/>
        <v>0</v>
      </c>
      <c r="G39" s="61"/>
      <c r="H39" s="53">
        <f>H23</f>
        <v>0</v>
      </c>
      <c r="I39" s="53">
        <f t="shared" ref="I39:N39" si="17">I23</f>
        <v>0</v>
      </c>
      <c r="J39" s="53">
        <f t="shared" si="17"/>
        <v>0</v>
      </c>
      <c r="K39" s="53">
        <f t="shared" si="17"/>
        <v>0</v>
      </c>
      <c r="L39" s="53">
        <f t="shared" si="17"/>
        <v>0</v>
      </c>
      <c r="M39" s="53">
        <f t="shared" si="17"/>
        <v>0</v>
      </c>
      <c r="N39" s="53">
        <f t="shared" si="17"/>
        <v>0</v>
      </c>
      <c r="O39" s="53">
        <f t="shared" ref="O39:AA39" si="18">O23</f>
        <v>0</v>
      </c>
      <c r="P39" s="53">
        <f t="shared" si="18"/>
        <v>0</v>
      </c>
      <c r="Q39" s="53">
        <f t="shared" si="18"/>
        <v>0</v>
      </c>
      <c r="R39" s="53">
        <f t="shared" si="18"/>
        <v>0</v>
      </c>
      <c r="S39" s="53">
        <f t="shared" si="18"/>
        <v>0</v>
      </c>
      <c r="T39" s="53">
        <f t="shared" si="18"/>
        <v>0</v>
      </c>
      <c r="U39" s="53">
        <f t="shared" si="18"/>
        <v>0</v>
      </c>
      <c r="V39" s="53">
        <f t="shared" si="18"/>
        <v>0</v>
      </c>
      <c r="W39" s="53">
        <f t="shared" si="18"/>
        <v>0</v>
      </c>
      <c r="X39" s="53">
        <f t="shared" si="18"/>
        <v>0</v>
      </c>
      <c r="Y39" s="53">
        <f t="shared" si="18"/>
        <v>0</v>
      </c>
      <c r="Z39" s="53">
        <f t="shared" si="18"/>
        <v>0</v>
      </c>
      <c r="AA39" s="53">
        <f t="shared" si="18"/>
        <v>0</v>
      </c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</row>
    <row r="40" spans="2:44" s="47" customFormat="1" ht="13.8" x14ac:dyDescent="0.3">
      <c r="B40" s="155" t="s">
        <v>93</v>
      </c>
      <c r="C40" s="156"/>
      <c r="D40" s="157">
        <f t="shared" si="11"/>
        <v>0</v>
      </c>
      <c r="E40" s="158" t="e">
        <f t="shared" ref="E40" si="19">D40/TDC</f>
        <v>#DIV/0!</v>
      </c>
      <c r="F40" s="159" t="str">
        <f t="shared" si="13"/>
        <v/>
      </c>
      <c r="G40" s="61"/>
      <c r="H40" s="184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</row>
    <row r="41" spans="2:44" s="47" customFormat="1" ht="13.8" x14ac:dyDescent="0.3">
      <c r="B41" s="10" t="s">
        <v>89</v>
      </c>
      <c r="C41" s="11"/>
      <c r="D41" s="75">
        <f t="shared" si="11"/>
        <v>0</v>
      </c>
      <c r="E41" s="74" t="e">
        <f t="shared" ref="E41" si="20">D41/TDC</f>
        <v>#DIV/0!</v>
      </c>
      <c r="F41" s="108" t="str">
        <f t="shared" si="13"/>
        <v/>
      </c>
      <c r="G41" s="61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</row>
    <row r="42" spans="2:44" s="49" customFormat="1" ht="13.8" x14ac:dyDescent="0.3">
      <c r="B42" s="1" t="s">
        <v>36</v>
      </c>
      <c r="C42" s="14"/>
      <c r="D42" s="75" t="e">
        <f ca="1">SUM(D32:D44)</f>
        <v>#REF!</v>
      </c>
      <c r="E42" s="76" t="e">
        <f ca="1">D42/TDC</f>
        <v>#REF!</v>
      </c>
      <c r="F42" s="108">
        <f t="shared" si="13"/>
        <v>0</v>
      </c>
      <c r="G42" s="77"/>
      <c r="H42" s="54">
        <f>SUM(H32:H41)</f>
        <v>0</v>
      </c>
      <c r="I42" s="54">
        <f t="shared" ref="I42:AA42" si="21">SUM(I32:I41)</f>
        <v>0</v>
      </c>
      <c r="J42" s="54">
        <f t="shared" si="21"/>
        <v>0</v>
      </c>
      <c r="K42" s="54">
        <f t="shared" si="21"/>
        <v>0</v>
      </c>
      <c r="L42" s="54">
        <f t="shared" si="21"/>
        <v>0</v>
      </c>
      <c r="M42" s="54">
        <f t="shared" si="21"/>
        <v>0</v>
      </c>
      <c r="N42" s="54">
        <f t="shared" si="21"/>
        <v>0</v>
      </c>
      <c r="O42" s="54">
        <f t="shared" si="21"/>
        <v>0</v>
      </c>
      <c r="P42" s="54">
        <f t="shared" si="21"/>
        <v>0</v>
      </c>
      <c r="Q42" s="54">
        <f t="shared" si="21"/>
        <v>0</v>
      </c>
      <c r="R42" s="54">
        <f t="shared" si="21"/>
        <v>0</v>
      </c>
      <c r="S42" s="54">
        <f t="shared" si="21"/>
        <v>0</v>
      </c>
      <c r="T42" s="54">
        <f t="shared" si="21"/>
        <v>0</v>
      </c>
      <c r="U42" s="54">
        <f t="shared" si="21"/>
        <v>0</v>
      </c>
      <c r="V42" s="54">
        <f t="shared" si="21"/>
        <v>0</v>
      </c>
      <c r="W42" s="54">
        <f t="shared" si="21"/>
        <v>0</v>
      </c>
      <c r="X42" s="54">
        <f t="shared" si="21"/>
        <v>0</v>
      </c>
      <c r="Y42" s="54">
        <f t="shared" si="21"/>
        <v>0</v>
      </c>
      <c r="Z42" s="54">
        <f t="shared" si="21"/>
        <v>0</v>
      </c>
      <c r="AA42" s="54">
        <f t="shared" si="21"/>
        <v>0</v>
      </c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</row>
    <row r="43" spans="2:44" s="47" customFormat="1" ht="5.25" customHeight="1" x14ac:dyDescent="0.3">
      <c r="B43" s="12"/>
      <c r="C43" s="13"/>
      <c r="D43" s="82"/>
      <c r="E43" s="74"/>
      <c r="F43" s="108" t="str">
        <f t="shared" si="13"/>
        <v/>
      </c>
      <c r="G43" s="6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</row>
    <row r="44" spans="2:44" s="47" customFormat="1" ht="13.8" x14ac:dyDescent="0.3">
      <c r="B44" s="12" t="s">
        <v>113</v>
      </c>
      <c r="C44" s="13"/>
      <c r="D44" s="75">
        <f>SUM(H44:AA44)</f>
        <v>0</v>
      </c>
      <c r="E44" s="74" t="e">
        <f>D44/TDC</f>
        <v>#DIV/0!</v>
      </c>
      <c r="F44" s="108">
        <f>IFERROR(AVERAGE(H44:AA44),"")</f>
        <v>0</v>
      </c>
      <c r="G44" s="61"/>
      <c r="H44" s="182">
        <f>H16+H17</f>
        <v>0</v>
      </c>
      <c r="I44" s="182">
        <f t="shared" ref="I44:AA44" si="22">I16+I17</f>
        <v>0</v>
      </c>
      <c r="J44" s="182">
        <f t="shared" si="22"/>
        <v>0</v>
      </c>
      <c r="K44" s="182">
        <f t="shared" si="22"/>
        <v>0</v>
      </c>
      <c r="L44" s="182">
        <f t="shared" si="22"/>
        <v>0</v>
      </c>
      <c r="M44" s="182">
        <f t="shared" si="22"/>
        <v>0</v>
      </c>
      <c r="N44" s="182">
        <f t="shared" si="22"/>
        <v>0</v>
      </c>
      <c r="O44" s="182">
        <f t="shared" si="22"/>
        <v>0</v>
      </c>
      <c r="P44" s="182">
        <f t="shared" si="22"/>
        <v>0</v>
      </c>
      <c r="Q44" s="182">
        <f t="shared" si="22"/>
        <v>0</v>
      </c>
      <c r="R44" s="182">
        <f t="shared" si="22"/>
        <v>0</v>
      </c>
      <c r="S44" s="182">
        <f t="shared" si="22"/>
        <v>0</v>
      </c>
      <c r="T44" s="182">
        <f t="shared" si="22"/>
        <v>0</v>
      </c>
      <c r="U44" s="182">
        <f t="shared" si="22"/>
        <v>0</v>
      </c>
      <c r="V44" s="182">
        <f t="shared" si="22"/>
        <v>0</v>
      </c>
      <c r="W44" s="182">
        <f t="shared" si="22"/>
        <v>0</v>
      </c>
      <c r="X44" s="182">
        <f t="shared" si="22"/>
        <v>0</v>
      </c>
      <c r="Y44" s="182">
        <f t="shared" si="22"/>
        <v>0</v>
      </c>
      <c r="Z44" s="182">
        <f t="shared" si="22"/>
        <v>0</v>
      </c>
      <c r="AA44" s="182">
        <f t="shared" si="22"/>
        <v>0</v>
      </c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</row>
    <row r="45" spans="2:44" s="50" customFormat="1" ht="13.8" x14ac:dyDescent="0.3">
      <c r="B45" s="16" t="s">
        <v>50</v>
      </c>
      <c r="C45" s="17"/>
      <c r="D45" s="15" t="e">
        <f ca="1">TDC-D42</f>
        <v>#REF!</v>
      </c>
      <c r="E45" s="88" t="e">
        <f ca="1">D45/TDC</f>
        <v>#REF!</v>
      </c>
      <c r="F45" s="110"/>
      <c r="G45" s="85"/>
      <c r="H45" s="15">
        <f>(-SUM(H11:H17)+SUM(H32:H41)+H16+H17)</f>
        <v>0</v>
      </c>
      <c r="I45" s="15">
        <f t="shared" ref="I45:AA45" si="23">(-SUM(I11:I17)+SUM(I32:I41)+I16+I17)</f>
        <v>0</v>
      </c>
      <c r="J45" s="15">
        <f t="shared" si="23"/>
        <v>0</v>
      </c>
      <c r="K45" s="15">
        <f t="shared" si="23"/>
        <v>0</v>
      </c>
      <c r="L45" s="15">
        <f t="shared" si="23"/>
        <v>0</v>
      </c>
      <c r="M45" s="15">
        <f t="shared" si="23"/>
        <v>0</v>
      </c>
      <c r="N45" s="15">
        <f t="shared" si="23"/>
        <v>0</v>
      </c>
      <c r="O45" s="15">
        <f t="shared" si="23"/>
        <v>0</v>
      </c>
      <c r="P45" s="15">
        <f t="shared" si="23"/>
        <v>0</v>
      </c>
      <c r="Q45" s="15">
        <f t="shared" si="23"/>
        <v>0</v>
      </c>
      <c r="R45" s="15">
        <f t="shared" si="23"/>
        <v>0</v>
      </c>
      <c r="S45" s="15">
        <f t="shared" si="23"/>
        <v>0</v>
      </c>
      <c r="T45" s="15">
        <f t="shared" si="23"/>
        <v>0</v>
      </c>
      <c r="U45" s="15">
        <f t="shared" si="23"/>
        <v>0</v>
      </c>
      <c r="V45" s="15">
        <f t="shared" si="23"/>
        <v>0</v>
      </c>
      <c r="W45" s="15">
        <f t="shared" si="23"/>
        <v>0</v>
      </c>
      <c r="X45" s="15">
        <f t="shared" si="23"/>
        <v>0</v>
      </c>
      <c r="Y45" s="15">
        <f t="shared" si="23"/>
        <v>0</v>
      </c>
      <c r="Z45" s="15">
        <f t="shared" si="23"/>
        <v>0</v>
      </c>
      <c r="AA45" s="15">
        <f t="shared" si="23"/>
        <v>0</v>
      </c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</row>
    <row r="46" spans="2:44" s="47" customFormat="1" ht="13.8" x14ac:dyDescent="0.3">
      <c r="B46" s="51"/>
      <c r="D46" s="79"/>
      <c r="E46" s="89"/>
      <c r="F46" s="104"/>
      <c r="G46" s="90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</row>
    <row r="47" spans="2:44" x14ac:dyDescent="0.3">
      <c r="B47" s="18" t="s">
        <v>44</v>
      </c>
      <c r="C47" s="23"/>
      <c r="D47" s="69"/>
      <c r="E47" s="92"/>
      <c r="F47" s="92" t="s">
        <v>48</v>
      </c>
      <c r="G47" s="93"/>
      <c r="H47" s="94">
        <f>H21</f>
        <v>0</v>
      </c>
      <c r="I47" s="94">
        <f>I21</f>
        <v>0</v>
      </c>
      <c r="J47" s="94">
        <f>J21</f>
        <v>0</v>
      </c>
      <c r="K47" s="94">
        <f>K21</f>
        <v>0</v>
      </c>
      <c r="L47" s="94">
        <f>L21</f>
        <v>0</v>
      </c>
      <c r="M47" s="94">
        <f>M21</f>
        <v>0</v>
      </c>
      <c r="N47" s="94">
        <f>N21</f>
        <v>0</v>
      </c>
      <c r="O47" s="94">
        <f t="shared" ref="O47:AA47" si="24">O21</f>
        <v>0</v>
      </c>
      <c r="P47" s="94">
        <f t="shared" si="24"/>
        <v>0</v>
      </c>
      <c r="Q47" s="94">
        <f t="shared" si="24"/>
        <v>0</v>
      </c>
      <c r="R47" s="94">
        <f t="shared" si="24"/>
        <v>0</v>
      </c>
      <c r="S47" s="94">
        <f t="shared" si="24"/>
        <v>0</v>
      </c>
      <c r="T47" s="94">
        <f t="shared" si="24"/>
        <v>0</v>
      </c>
      <c r="U47" s="94">
        <f t="shared" si="24"/>
        <v>0</v>
      </c>
      <c r="V47" s="94">
        <f t="shared" si="24"/>
        <v>0</v>
      </c>
      <c r="W47" s="94">
        <f t="shared" si="24"/>
        <v>0</v>
      </c>
      <c r="X47" s="94">
        <f t="shared" si="24"/>
        <v>0</v>
      </c>
      <c r="Y47" s="94">
        <f t="shared" si="24"/>
        <v>0</v>
      </c>
      <c r="Z47" s="94">
        <f t="shared" si="24"/>
        <v>0</v>
      </c>
      <c r="AA47" s="94">
        <f t="shared" si="24"/>
        <v>0</v>
      </c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</row>
    <row r="48" spans="2:44" s="47" customFormat="1" ht="13.8" x14ac:dyDescent="0.3">
      <c r="B48" s="51" t="s">
        <v>41</v>
      </c>
      <c r="D48" s="75">
        <f t="shared" ref="D48:D54" si="25">SUM(H48:AA48)</f>
        <v>0</v>
      </c>
      <c r="E48" s="74" t="e">
        <f t="shared" ref="E48:E54" si="26">D48/TDC</f>
        <v>#DIV/0!</v>
      </c>
      <c r="F48" s="108" t="str">
        <f t="shared" ref="F48:F53" si="27">IFERROR(AVERAGE(H48:AA48),"")</f>
        <v/>
      </c>
      <c r="G48" s="61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</row>
    <row r="49" spans="2:44" s="47" customFormat="1" ht="13.8" x14ac:dyDescent="0.3">
      <c r="B49" s="51" t="s">
        <v>46</v>
      </c>
      <c r="D49" s="75">
        <f t="shared" si="25"/>
        <v>0</v>
      </c>
      <c r="E49" s="74" t="e">
        <f t="shared" si="26"/>
        <v>#DIV/0!</v>
      </c>
      <c r="F49" s="108" t="str">
        <f t="shared" si="27"/>
        <v/>
      </c>
      <c r="G49" s="61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</row>
    <row r="50" spans="2:44" s="47" customFormat="1" ht="13.8" x14ac:dyDescent="0.3">
      <c r="B50" s="169" t="s">
        <v>42</v>
      </c>
      <c r="D50" s="75">
        <f t="shared" si="25"/>
        <v>0</v>
      </c>
      <c r="E50" s="74" t="e">
        <f t="shared" si="26"/>
        <v>#DIV/0!</v>
      </c>
      <c r="F50" s="108" t="str">
        <f t="shared" si="27"/>
        <v/>
      </c>
      <c r="G50" s="61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</row>
    <row r="51" spans="2:44" s="47" customFormat="1" ht="13.8" x14ac:dyDescent="0.3">
      <c r="B51" s="169" t="s">
        <v>43</v>
      </c>
      <c r="D51" s="75">
        <f t="shared" si="25"/>
        <v>0</v>
      </c>
      <c r="E51" s="74" t="e">
        <f t="shared" si="26"/>
        <v>#DIV/0!</v>
      </c>
      <c r="F51" s="108" t="str">
        <f t="shared" si="27"/>
        <v/>
      </c>
      <c r="G51" s="61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</row>
    <row r="52" spans="2:44" s="47" customFormat="1" ht="13.8" x14ac:dyDescent="0.3">
      <c r="B52" s="183" t="s">
        <v>102</v>
      </c>
      <c r="D52" s="75">
        <f t="shared" si="25"/>
        <v>0</v>
      </c>
      <c r="E52" s="74" t="e">
        <f t="shared" si="26"/>
        <v>#DIV/0!</v>
      </c>
      <c r="F52" s="108" t="str">
        <f t="shared" si="27"/>
        <v/>
      </c>
      <c r="G52" s="61"/>
      <c r="H52" s="34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</row>
    <row r="53" spans="2:44" s="47" customFormat="1" ht="13.8" x14ac:dyDescent="0.3">
      <c r="B53" s="183" t="s">
        <v>45</v>
      </c>
      <c r="D53" s="75">
        <f t="shared" si="25"/>
        <v>0</v>
      </c>
      <c r="E53" s="74" t="e">
        <f t="shared" si="26"/>
        <v>#DIV/0!</v>
      </c>
      <c r="F53" s="108" t="str">
        <f t="shared" si="27"/>
        <v/>
      </c>
      <c r="G53" s="61"/>
      <c r="H53" s="34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</row>
    <row r="54" spans="2:44" s="47" customFormat="1" ht="13.8" x14ac:dyDescent="0.3">
      <c r="B54" s="49" t="s">
        <v>47</v>
      </c>
      <c r="D54" s="75">
        <f t="shared" si="25"/>
        <v>0</v>
      </c>
      <c r="E54" s="74" t="e">
        <f t="shared" si="26"/>
        <v>#DIV/0!</v>
      </c>
      <c r="F54" s="104"/>
      <c r="G54" s="61"/>
      <c r="H54" s="78" t="str">
        <f>IF(SUM(H48:H53)=0,"0",SUM(H48:H53))</f>
        <v>0</v>
      </c>
      <c r="I54" s="78" t="str">
        <f t="shared" ref="I54:K54" si="28">IF(SUM(I48:I53)=0,"0",SUM(I48:I53))</f>
        <v>0</v>
      </c>
      <c r="J54" s="78" t="str">
        <f t="shared" si="28"/>
        <v>0</v>
      </c>
      <c r="K54" s="78" t="str">
        <f t="shared" si="28"/>
        <v>0</v>
      </c>
      <c r="L54" s="78" t="str">
        <f t="shared" ref="L54:AA54" si="29">IF(SUM(L48:L53)=0,"0",SUM(L48:L53))</f>
        <v>0</v>
      </c>
      <c r="M54" s="78" t="str">
        <f t="shared" si="29"/>
        <v>0</v>
      </c>
      <c r="N54" s="78" t="str">
        <f t="shared" si="29"/>
        <v>0</v>
      </c>
      <c r="O54" s="78" t="str">
        <f t="shared" si="29"/>
        <v>0</v>
      </c>
      <c r="P54" s="78" t="str">
        <f t="shared" si="29"/>
        <v>0</v>
      </c>
      <c r="Q54" s="78" t="str">
        <f t="shared" si="29"/>
        <v>0</v>
      </c>
      <c r="R54" s="78" t="str">
        <f t="shared" si="29"/>
        <v>0</v>
      </c>
      <c r="S54" s="78" t="str">
        <f t="shared" si="29"/>
        <v>0</v>
      </c>
      <c r="T54" s="78" t="str">
        <f t="shared" si="29"/>
        <v>0</v>
      </c>
      <c r="U54" s="78" t="str">
        <f t="shared" si="29"/>
        <v>0</v>
      </c>
      <c r="V54" s="78" t="str">
        <f t="shared" si="29"/>
        <v>0</v>
      </c>
      <c r="W54" s="78" t="str">
        <f t="shared" si="29"/>
        <v>0</v>
      </c>
      <c r="X54" s="78" t="str">
        <f t="shared" si="29"/>
        <v>0</v>
      </c>
      <c r="Y54" s="78" t="str">
        <f t="shared" si="29"/>
        <v>0</v>
      </c>
      <c r="Z54" s="78" t="str">
        <f t="shared" si="29"/>
        <v>0</v>
      </c>
      <c r="AA54" s="78" t="str">
        <f t="shared" si="29"/>
        <v>0</v>
      </c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</row>
    <row r="55" spans="2:44" ht="9" customHeight="1" x14ac:dyDescent="0.3">
      <c r="D55" s="95"/>
      <c r="E55" s="87"/>
      <c r="F55" s="104"/>
      <c r="G55" s="61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</row>
    <row r="56" spans="2:44" s="50" customFormat="1" ht="13.8" x14ac:dyDescent="0.3">
      <c r="B56" s="50" t="s">
        <v>52</v>
      </c>
      <c r="D56" s="86"/>
      <c r="E56" s="97"/>
      <c r="F56" s="110"/>
      <c r="G56" s="98"/>
      <c r="H56" s="55">
        <f>H54-H21</f>
        <v>0</v>
      </c>
      <c r="I56" s="55">
        <f>I54-I21</f>
        <v>0</v>
      </c>
      <c r="J56" s="55">
        <f>J54-J21</f>
        <v>0</v>
      </c>
      <c r="K56" s="55">
        <f>K54-K21</f>
        <v>0</v>
      </c>
      <c r="L56" s="55">
        <f>L54-L21</f>
        <v>0</v>
      </c>
      <c r="M56" s="55">
        <f>M54-M21</f>
        <v>0</v>
      </c>
      <c r="N56" s="55">
        <f>N54-N21</f>
        <v>0</v>
      </c>
      <c r="O56" s="55">
        <f t="shared" ref="O56:AA56" si="30">O54-O21</f>
        <v>0</v>
      </c>
      <c r="P56" s="55">
        <f t="shared" si="30"/>
        <v>0</v>
      </c>
      <c r="Q56" s="55">
        <f t="shared" si="30"/>
        <v>0</v>
      </c>
      <c r="R56" s="55">
        <f t="shared" si="30"/>
        <v>0</v>
      </c>
      <c r="S56" s="55">
        <f t="shared" si="30"/>
        <v>0</v>
      </c>
      <c r="T56" s="55">
        <f t="shared" si="30"/>
        <v>0</v>
      </c>
      <c r="U56" s="55">
        <f t="shared" si="30"/>
        <v>0</v>
      </c>
      <c r="V56" s="55">
        <f t="shared" si="30"/>
        <v>0</v>
      </c>
      <c r="W56" s="55">
        <f t="shared" si="30"/>
        <v>0</v>
      </c>
      <c r="X56" s="55">
        <f t="shared" si="30"/>
        <v>0</v>
      </c>
      <c r="Y56" s="55">
        <f t="shared" si="30"/>
        <v>0</v>
      </c>
      <c r="Z56" s="55">
        <f t="shared" si="30"/>
        <v>0</v>
      </c>
      <c r="AA56" s="55">
        <f t="shared" si="30"/>
        <v>0</v>
      </c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</row>
    <row r="57" spans="2:44" s="50" customFormat="1" ht="13.8" x14ac:dyDescent="0.3">
      <c r="D57" s="86"/>
      <c r="E57" s="97"/>
      <c r="F57" s="110"/>
      <c r="G57" s="98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99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</row>
    <row r="58" spans="2:44" x14ac:dyDescent="0.3">
      <c r="B58" s="18" t="s">
        <v>54</v>
      </c>
      <c r="C58" s="23"/>
      <c r="D58" s="69"/>
      <c r="E58" s="70"/>
      <c r="F58" s="107"/>
      <c r="G58" s="71"/>
      <c r="H58" s="187" t="s">
        <v>65</v>
      </c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</row>
    <row r="59" spans="2:44" s="58" customFormat="1" x14ac:dyDescent="0.3">
      <c r="B59" s="179" t="s">
        <v>74</v>
      </c>
      <c r="C59" s="185"/>
      <c r="D59" s="112"/>
      <c r="E59" s="113"/>
      <c r="F59" s="114"/>
      <c r="G59" s="100"/>
      <c r="H59" s="115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7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</row>
    <row r="60" spans="2:44" s="58" customFormat="1" x14ac:dyDescent="0.3">
      <c r="B60" s="192" t="s">
        <v>75</v>
      </c>
      <c r="C60" s="192"/>
      <c r="D60" s="127">
        <f t="shared" ref="D60:D64" si="31">SUM(H60:AA60)</f>
        <v>0</v>
      </c>
      <c r="E60" s="128" t="e">
        <f t="shared" ref="E60:E64" si="32">D60/TDC</f>
        <v>#DIV/0!</v>
      </c>
      <c r="F60" s="129" t="e">
        <f t="shared" ref="F60:F64" si="33">AVERAGEIF(H60:AA60,"&lt;&gt;0")</f>
        <v>#DIV/0!</v>
      </c>
      <c r="G60" s="100"/>
      <c r="H60" s="125">
        <f>H38</f>
        <v>0</v>
      </c>
      <c r="I60" s="125">
        <f t="shared" ref="I60:AA60" si="34">I38</f>
        <v>0</v>
      </c>
      <c r="J60" s="125">
        <f t="shared" si="34"/>
        <v>0</v>
      </c>
      <c r="K60" s="125">
        <f t="shared" si="34"/>
        <v>0</v>
      </c>
      <c r="L60" s="125">
        <f t="shared" si="34"/>
        <v>0</v>
      </c>
      <c r="M60" s="125">
        <f t="shared" si="34"/>
        <v>0</v>
      </c>
      <c r="N60" s="125">
        <f t="shared" si="34"/>
        <v>0</v>
      </c>
      <c r="O60" s="125">
        <f t="shared" si="34"/>
        <v>0</v>
      </c>
      <c r="P60" s="125">
        <f t="shared" si="34"/>
        <v>0</v>
      </c>
      <c r="Q60" s="125">
        <f t="shared" si="34"/>
        <v>0</v>
      </c>
      <c r="R60" s="125">
        <f t="shared" si="34"/>
        <v>0</v>
      </c>
      <c r="S60" s="125">
        <f t="shared" si="34"/>
        <v>0</v>
      </c>
      <c r="T60" s="125">
        <f t="shared" si="34"/>
        <v>0</v>
      </c>
      <c r="U60" s="125">
        <f t="shared" si="34"/>
        <v>0</v>
      </c>
      <c r="V60" s="125">
        <f t="shared" si="34"/>
        <v>0</v>
      </c>
      <c r="W60" s="125">
        <f t="shared" si="34"/>
        <v>0</v>
      </c>
      <c r="X60" s="125">
        <f t="shared" si="34"/>
        <v>0</v>
      </c>
      <c r="Y60" s="125">
        <f t="shared" si="34"/>
        <v>0</v>
      </c>
      <c r="Z60" s="125">
        <f t="shared" si="34"/>
        <v>0</v>
      </c>
      <c r="AA60" s="125">
        <f t="shared" si="34"/>
        <v>0</v>
      </c>
      <c r="AB60" s="111"/>
      <c r="AC60" s="111"/>
      <c r="AD60" s="111"/>
      <c r="AE60" s="111"/>
      <c r="AF60" s="111"/>
      <c r="AG60" s="111"/>
      <c r="AH60" s="11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</row>
    <row r="61" spans="2:44" s="58" customFormat="1" x14ac:dyDescent="0.3">
      <c r="B61" s="192" t="s">
        <v>78</v>
      </c>
      <c r="C61" s="192"/>
      <c r="D61" s="127">
        <f t="shared" si="31"/>
        <v>0</v>
      </c>
      <c r="E61" s="128" t="e">
        <f t="shared" si="32"/>
        <v>#DIV/0!</v>
      </c>
      <c r="F61" s="129" t="e">
        <f t="shared" si="33"/>
        <v>#DIV/0!</v>
      </c>
      <c r="G61" s="100"/>
      <c r="H61" s="125">
        <f>H22</f>
        <v>0</v>
      </c>
      <c r="I61" s="125">
        <f>I22</f>
        <v>0</v>
      </c>
      <c r="J61" s="125">
        <f>J22</f>
        <v>0</v>
      </c>
      <c r="K61" s="125">
        <f>K22</f>
        <v>0</v>
      </c>
      <c r="L61" s="125">
        <f>L22</f>
        <v>0</v>
      </c>
      <c r="M61" s="125">
        <f>M22</f>
        <v>0</v>
      </c>
      <c r="N61" s="125">
        <f>N22</f>
        <v>0</v>
      </c>
      <c r="O61" s="125">
        <f t="shared" ref="O61:AA61" si="35">O22</f>
        <v>0</v>
      </c>
      <c r="P61" s="125">
        <f t="shared" si="35"/>
        <v>0</v>
      </c>
      <c r="Q61" s="125">
        <f t="shared" si="35"/>
        <v>0</v>
      </c>
      <c r="R61" s="125">
        <f t="shared" si="35"/>
        <v>0</v>
      </c>
      <c r="S61" s="125">
        <f t="shared" si="35"/>
        <v>0</v>
      </c>
      <c r="T61" s="125">
        <f t="shared" si="35"/>
        <v>0</v>
      </c>
      <c r="U61" s="125">
        <f t="shared" si="35"/>
        <v>0</v>
      </c>
      <c r="V61" s="125">
        <f t="shared" si="35"/>
        <v>0</v>
      </c>
      <c r="W61" s="125">
        <f t="shared" si="35"/>
        <v>0</v>
      </c>
      <c r="X61" s="125">
        <f t="shared" si="35"/>
        <v>0</v>
      </c>
      <c r="Y61" s="125">
        <f t="shared" si="35"/>
        <v>0</v>
      </c>
      <c r="Z61" s="125">
        <f t="shared" si="35"/>
        <v>0</v>
      </c>
      <c r="AA61" s="125">
        <f t="shared" si="35"/>
        <v>0</v>
      </c>
      <c r="AB61" s="111"/>
      <c r="AC61" s="111"/>
      <c r="AD61" s="111"/>
      <c r="AE61" s="111"/>
      <c r="AF61" s="111"/>
      <c r="AG61" s="111"/>
      <c r="AH61" s="11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</row>
    <row r="62" spans="2:44" s="58" customFormat="1" x14ac:dyDescent="0.3">
      <c r="B62" s="192" t="s">
        <v>76</v>
      </c>
      <c r="C62" s="192"/>
      <c r="D62" s="127">
        <f t="shared" si="31"/>
        <v>0</v>
      </c>
      <c r="E62" s="128" t="e">
        <f t="shared" si="32"/>
        <v>#DIV/0!</v>
      </c>
      <c r="F62" s="129" t="e">
        <f t="shared" si="33"/>
        <v>#DIV/0!</v>
      </c>
      <c r="G62" s="100"/>
      <c r="H62" s="125">
        <f>H50</f>
        <v>0</v>
      </c>
      <c r="I62" s="125">
        <f t="shared" ref="I62:AA62" si="36">I50</f>
        <v>0</v>
      </c>
      <c r="J62" s="125">
        <f t="shared" si="36"/>
        <v>0</v>
      </c>
      <c r="K62" s="125">
        <f t="shared" si="36"/>
        <v>0</v>
      </c>
      <c r="L62" s="125">
        <f t="shared" si="36"/>
        <v>0</v>
      </c>
      <c r="M62" s="125">
        <f t="shared" si="36"/>
        <v>0</v>
      </c>
      <c r="N62" s="125">
        <f t="shared" si="36"/>
        <v>0</v>
      </c>
      <c r="O62" s="125">
        <f t="shared" si="36"/>
        <v>0</v>
      </c>
      <c r="P62" s="125">
        <f t="shared" si="36"/>
        <v>0</v>
      </c>
      <c r="Q62" s="125">
        <f t="shared" si="36"/>
        <v>0</v>
      </c>
      <c r="R62" s="125">
        <f t="shared" si="36"/>
        <v>0</v>
      </c>
      <c r="S62" s="125">
        <f t="shared" si="36"/>
        <v>0</v>
      </c>
      <c r="T62" s="125">
        <f t="shared" si="36"/>
        <v>0</v>
      </c>
      <c r="U62" s="125">
        <f t="shared" ref="U62:Y62" si="37">U50</f>
        <v>0</v>
      </c>
      <c r="V62" s="125">
        <f t="shared" ref="V62" si="38">V50</f>
        <v>0</v>
      </c>
      <c r="W62" s="125">
        <f t="shared" si="37"/>
        <v>0</v>
      </c>
      <c r="X62" s="125">
        <f t="shared" ref="X62" si="39">X50</f>
        <v>0</v>
      </c>
      <c r="Y62" s="125">
        <f t="shared" si="37"/>
        <v>0</v>
      </c>
      <c r="Z62" s="125">
        <f t="shared" si="36"/>
        <v>0</v>
      </c>
      <c r="AA62" s="125">
        <f t="shared" si="36"/>
        <v>0</v>
      </c>
      <c r="AB62" s="111"/>
      <c r="AC62" s="111"/>
      <c r="AD62" s="111"/>
      <c r="AE62" s="111"/>
      <c r="AF62" s="111"/>
      <c r="AG62" s="111"/>
      <c r="AH62" s="11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</row>
    <row r="63" spans="2:44" s="120" customFormat="1" x14ac:dyDescent="0.3">
      <c r="B63" s="189" t="s">
        <v>116</v>
      </c>
      <c r="C63" s="189"/>
      <c r="D63" s="122">
        <f t="shared" si="31"/>
        <v>0</v>
      </c>
      <c r="E63" s="123" t="e">
        <f t="shared" si="32"/>
        <v>#DIV/0!</v>
      </c>
      <c r="F63" s="124" t="e">
        <f t="shared" si="33"/>
        <v>#DIV/0!</v>
      </c>
      <c r="G63" s="118"/>
      <c r="H63" s="121">
        <f>IF(H38&gt;H50,H22+H38,H22+H50)</f>
        <v>0</v>
      </c>
      <c r="I63" s="121">
        <f>IF(I38&gt;I50,I22+I38,I22+I50)</f>
        <v>0</v>
      </c>
      <c r="J63" s="121">
        <f>IF(J38&gt;J50,J22+J38,J22+J50)</f>
        <v>0</v>
      </c>
      <c r="K63" s="121">
        <f>IF(K38&gt;K50,K22+K38,K22+K50)</f>
        <v>0</v>
      </c>
      <c r="L63" s="121">
        <f>IF(L38&gt;L50,L22+L38,L22+L50)</f>
        <v>0</v>
      </c>
      <c r="M63" s="121">
        <f>IF(M38&gt;M50,M22+M38,M22+M50)</f>
        <v>0</v>
      </c>
      <c r="N63" s="121">
        <f>IF(N38&gt;N50,N22+N38,N22+N50)</f>
        <v>0</v>
      </c>
      <c r="O63" s="121">
        <f t="shared" ref="O63:Z63" si="40">IF(O38&gt;O50,O22+O38,O22+O50)</f>
        <v>0</v>
      </c>
      <c r="P63" s="121">
        <f t="shared" si="40"/>
        <v>0</v>
      </c>
      <c r="Q63" s="121">
        <f t="shared" si="40"/>
        <v>0</v>
      </c>
      <c r="R63" s="121">
        <f t="shared" si="40"/>
        <v>0</v>
      </c>
      <c r="S63" s="121">
        <f t="shared" si="40"/>
        <v>0</v>
      </c>
      <c r="T63" s="121">
        <f t="shared" si="40"/>
        <v>0</v>
      </c>
      <c r="U63" s="121">
        <f t="shared" si="40"/>
        <v>0</v>
      </c>
      <c r="V63" s="121">
        <f t="shared" si="40"/>
        <v>0</v>
      </c>
      <c r="W63" s="121">
        <f t="shared" si="40"/>
        <v>0</v>
      </c>
      <c r="X63" s="121">
        <f t="shared" si="40"/>
        <v>0</v>
      </c>
      <c r="Y63" s="121">
        <f t="shared" si="40"/>
        <v>0</v>
      </c>
      <c r="Z63" s="121">
        <f t="shared" si="40"/>
        <v>0</v>
      </c>
      <c r="AA63" s="121">
        <f>IF(AA38&gt;AA50,AA22+AA38,AA22+AA50)</f>
        <v>0</v>
      </c>
      <c r="AB63" s="119"/>
      <c r="AC63" s="119"/>
      <c r="AD63" s="119"/>
      <c r="AE63" s="119"/>
      <c r="AF63" s="119"/>
      <c r="AG63" s="119"/>
      <c r="AH63" s="119"/>
      <c r="AI63" s="95"/>
      <c r="AJ63" s="95"/>
      <c r="AK63" s="95"/>
      <c r="AL63" s="95"/>
      <c r="AM63" s="95"/>
      <c r="AN63" s="95"/>
      <c r="AO63" s="95"/>
      <c r="AP63" s="95"/>
      <c r="AQ63" s="95"/>
      <c r="AR63" s="95"/>
    </row>
    <row r="64" spans="2:44" s="120" customFormat="1" x14ac:dyDescent="0.3">
      <c r="B64" s="189" t="s">
        <v>77</v>
      </c>
      <c r="C64" s="189"/>
      <c r="D64" s="122">
        <f t="shared" si="31"/>
        <v>0</v>
      </c>
      <c r="E64" s="123" t="e">
        <f t="shared" si="32"/>
        <v>#DIV/0!</v>
      </c>
      <c r="F64" s="124" t="e">
        <f t="shared" si="33"/>
        <v>#DIV/0!</v>
      </c>
      <c r="G64" s="118"/>
      <c r="H64" s="121">
        <f>H61+H62</f>
        <v>0</v>
      </c>
      <c r="I64" s="121">
        <f t="shared" ref="I64:AA64" si="41">I61+I62</f>
        <v>0</v>
      </c>
      <c r="J64" s="121">
        <f>J61+J62</f>
        <v>0</v>
      </c>
      <c r="K64" s="121">
        <f t="shared" si="41"/>
        <v>0</v>
      </c>
      <c r="L64" s="121">
        <f t="shared" si="41"/>
        <v>0</v>
      </c>
      <c r="M64" s="121">
        <f t="shared" si="41"/>
        <v>0</v>
      </c>
      <c r="N64" s="121">
        <f t="shared" si="41"/>
        <v>0</v>
      </c>
      <c r="O64" s="121">
        <f t="shared" si="41"/>
        <v>0</v>
      </c>
      <c r="P64" s="121">
        <f t="shared" si="41"/>
        <v>0</v>
      </c>
      <c r="Q64" s="121">
        <f t="shared" si="41"/>
        <v>0</v>
      </c>
      <c r="R64" s="121">
        <f t="shared" si="41"/>
        <v>0</v>
      </c>
      <c r="S64" s="121">
        <f t="shared" si="41"/>
        <v>0</v>
      </c>
      <c r="T64" s="121">
        <f t="shared" si="41"/>
        <v>0</v>
      </c>
      <c r="U64" s="121">
        <f t="shared" ref="U64:Y64" si="42">U61+U62</f>
        <v>0</v>
      </c>
      <c r="V64" s="121">
        <f t="shared" ref="V64" si="43">V61+V62</f>
        <v>0</v>
      </c>
      <c r="W64" s="121">
        <f t="shared" si="42"/>
        <v>0</v>
      </c>
      <c r="X64" s="121">
        <f t="shared" ref="X64" si="44">X61+X62</f>
        <v>0</v>
      </c>
      <c r="Y64" s="121">
        <f t="shared" si="42"/>
        <v>0</v>
      </c>
      <c r="Z64" s="121">
        <f t="shared" si="41"/>
        <v>0</v>
      </c>
      <c r="AA64" s="121">
        <f t="shared" si="41"/>
        <v>0</v>
      </c>
      <c r="AB64" s="119"/>
      <c r="AC64" s="119"/>
      <c r="AD64" s="119"/>
      <c r="AE64" s="119"/>
      <c r="AF64" s="119"/>
      <c r="AG64" s="119"/>
      <c r="AH64" s="119"/>
      <c r="AI64" s="95"/>
      <c r="AJ64" s="95"/>
      <c r="AK64" s="95"/>
      <c r="AL64" s="95"/>
      <c r="AM64" s="95"/>
      <c r="AN64" s="95"/>
      <c r="AO64" s="95"/>
      <c r="AP64" s="95"/>
      <c r="AQ64" s="95"/>
      <c r="AR64" s="95"/>
    </row>
    <row r="65" spans="1:44" s="26" customFormat="1" x14ac:dyDescent="0.3">
      <c r="B65" s="177" t="s">
        <v>68</v>
      </c>
      <c r="C65" s="175"/>
      <c r="D65" s="130">
        <f>SUM(H65:AA65)</f>
        <v>0</v>
      </c>
      <c r="E65" s="128" t="e">
        <f>D65/TDC</f>
        <v>#DIV/0!</v>
      </c>
      <c r="F65" s="129" t="e">
        <f>AVERAGEIF(H65:AA65,"&lt;&gt;0")</f>
        <v>#DIV/0!</v>
      </c>
      <c r="G65" s="102"/>
      <c r="H65" s="180" t="str">
        <f t="shared" ref="H65:AA65" si="45">IF($P$3="YES", IF(H38&gt;H50,H38-H50,0), "N/A")</f>
        <v>N/A</v>
      </c>
      <c r="I65" s="180" t="str">
        <f t="shared" si="45"/>
        <v>N/A</v>
      </c>
      <c r="J65" s="180" t="str">
        <f t="shared" si="45"/>
        <v>N/A</v>
      </c>
      <c r="K65" s="180" t="str">
        <f>IF($P$3="YES", IF(K38&gt;K50,K38-K50,0), "N/A")</f>
        <v>N/A</v>
      </c>
      <c r="L65" s="180" t="str">
        <f t="shared" si="45"/>
        <v>N/A</v>
      </c>
      <c r="M65" s="180" t="str">
        <f t="shared" si="45"/>
        <v>N/A</v>
      </c>
      <c r="N65" s="180" t="str">
        <f t="shared" si="45"/>
        <v>N/A</v>
      </c>
      <c r="O65" s="180" t="str">
        <f t="shared" si="45"/>
        <v>N/A</v>
      </c>
      <c r="P65" s="180" t="str">
        <f t="shared" si="45"/>
        <v>N/A</v>
      </c>
      <c r="Q65" s="180" t="str">
        <f t="shared" si="45"/>
        <v>N/A</v>
      </c>
      <c r="R65" s="180" t="str">
        <f t="shared" si="45"/>
        <v>N/A</v>
      </c>
      <c r="S65" s="180" t="str">
        <f t="shared" si="45"/>
        <v>N/A</v>
      </c>
      <c r="T65" s="180" t="str">
        <f t="shared" si="45"/>
        <v>N/A</v>
      </c>
      <c r="U65" s="180" t="str">
        <f t="shared" si="45"/>
        <v>N/A</v>
      </c>
      <c r="V65" s="180" t="str">
        <f t="shared" si="45"/>
        <v>N/A</v>
      </c>
      <c r="W65" s="180" t="str">
        <f t="shared" si="45"/>
        <v>N/A</v>
      </c>
      <c r="X65" s="180" t="str">
        <f t="shared" si="45"/>
        <v>N/A</v>
      </c>
      <c r="Y65" s="180" t="str">
        <f t="shared" si="45"/>
        <v>N/A</v>
      </c>
      <c r="Z65" s="180" t="str">
        <f t="shared" si="45"/>
        <v>N/A</v>
      </c>
      <c r="AA65" s="180" t="str">
        <f t="shared" si="45"/>
        <v>N/A</v>
      </c>
      <c r="AB65" s="126"/>
      <c r="AC65" s="126"/>
      <c r="AD65" s="126"/>
      <c r="AE65" s="126"/>
      <c r="AF65" s="126"/>
      <c r="AG65" s="126"/>
      <c r="AH65" s="126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</row>
    <row r="66" spans="1:44" s="26" customFormat="1" x14ac:dyDescent="0.3">
      <c r="B66" s="178" t="s">
        <v>108</v>
      </c>
      <c r="C66" s="175"/>
      <c r="D66" s="164" t="e">
        <f>LOOKUP(2,1/(H66:AA66&lt;&gt;0),H66:AA66)</f>
        <v>#N/A</v>
      </c>
      <c r="E66" s="165"/>
      <c r="F66" s="129"/>
      <c r="G66" s="102"/>
      <c r="H66" s="167">
        <f t="shared" ref="H66:J66" si="46">IF(G66-H37+H38-H50&lt;0,"0",G66-H37+H38-H50)</f>
        <v>0</v>
      </c>
      <c r="I66" s="167">
        <f t="shared" si="46"/>
        <v>0</v>
      </c>
      <c r="J66" s="167">
        <f t="shared" si="46"/>
        <v>0</v>
      </c>
      <c r="K66" s="167">
        <f>IF(J66-K37+K38-K50&lt;0,"0",J66-K37+K38-K50)</f>
        <v>0</v>
      </c>
      <c r="L66" s="167">
        <f t="shared" ref="L66:AA66" si="47">IF(K66-L37+L38-L50&lt;0,"0",K66-L37+L38-L50)</f>
        <v>0</v>
      </c>
      <c r="M66" s="167">
        <f t="shared" si="47"/>
        <v>0</v>
      </c>
      <c r="N66" s="167">
        <f t="shared" si="47"/>
        <v>0</v>
      </c>
      <c r="O66" s="167">
        <f t="shared" si="47"/>
        <v>0</v>
      </c>
      <c r="P66" s="167">
        <f t="shared" si="47"/>
        <v>0</v>
      </c>
      <c r="Q66" s="167">
        <f t="shared" si="47"/>
        <v>0</v>
      </c>
      <c r="R66" s="167">
        <f t="shared" si="47"/>
        <v>0</v>
      </c>
      <c r="S66" s="167">
        <f t="shared" si="47"/>
        <v>0</v>
      </c>
      <c r="T66" s="167">
        <f t="shared" si="47"/>
        <v>0</v>
      </c>
      <c r="U66" s="167">
        <f t="shared" si="47"/>
        <v>0</v>
      </c>
      <c r="V66" s="167">
        <f t="shared" si="47"/>
        <v>0</v>
      </c>
      <c r="W66" s="167">
        <f t="shared" si="47"/>
        <v>0</v>
      </c>
      <c r="X66" s="167">
        <f t="shared" si="47"/>
        <v>0</v>
      </c>
      <c r="Y66" s="167">
        <f t="shared" si="47"/>
        <v>0</v>
      </c>
      <c r="Z66" s="167">
        <f t="shared" si="47"/>
        <v>0</v>
      </c>
      <c r="AA66" s="167">
        <f t="shared" si="47"/>
        <v>0</v>
      </c>
      <c r="AB66" s="126"/>
      <c r="AC66" s="126"/>
      <c r="AD66" s="126"/>
      <c r="AE66" s="126"/>
      <c r="AF66" s="126"/>
      <c r="AG66" s="126"/>
      <c r="AH66" s="126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</row>
    <row r="67" spans="1:44" s="58" customFormat="1" x14ac:dyDescent="0.3">
      <c r="B67" s="179" t="s">
        <v>88</v>
      </c>
      <c r="C67" s="185"/>
      <c r="D67" s="112"/>
      <c r="E67" s="113"/>
      <c r="F67" s="114"/>
      <c r="G67" s="100"/>
      <c r="H67" s="115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7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</row>
    <row r="68" spans="1:44" s="58" customFormat="1" x14ac:dyDescent="0.3">
      <c r="B68" s="192" t="s">
        <v>89</v>
      </c>
      <c r="C68" s="192"/>
      <c r="D68" s="127">
        <f>SUM(H68:AA68)-SUM(H40:AA40)</f>
        <v>0</v>
      </c>
      <c r="E68" s="128" t="e">
        <f t="shared" ref="E68:E72" si="48">D68/TDC</f>
        <v>#DIV/0!</v>
      </c>
      <c r="F68" s="129" t="e">
        <f t="shared" ref="F68:F72" si="49">AVERAGEIF(H68:AA68,"&lt;&gt;0")</f>
        <v>#DIV/0!</v>
      </c>
      <c r="G68" s="100"/>
      <c r="H68" s="125">
        <f>H41</f>
        <v>0</v>
      </c>
      <c r="I68" s="125">
        <f t="shared" ref="I68:AA68" si="50">I41</f>
        <v>0</v>
      </c>
      <c r="J68" s="125">
        <f t="shared" si="50"/>
        <v>0</v>
      </c>
      <c r="K68" s="125">
        <f t="shared" si="50"/>
        <v>0</v>
      </c>
      <c r="L68" s="125">
        <f t="shared" si="50"/>
        <v>0</v>
      </c>
      <c r="M68" s="125">
        <f t="shared" si="50"/>
        <v>0</v>
      </c>
      <c r="N68" s="125">
        <f t="shared" si="50"/>
        <v>0</v>
      </c>
      <c r="O68" s="125">
        <f t="shared" si="50"/>
        <v>0</v>
      </c>
      <c r="P68" s="125">
        <f t="shared" si="50"/>
        <v>0</v>
      </c>
      <c r="Q68" s="125">
        <f t="shared" si="50"/>
        <v>0</v>
      </c>
      <c r="R68" s="125">
        <f t="shared" si="50"/>
        <v>0</v>
      </c>
      <c r="S68" s="125">
        <f t="shared" si="50"/>
        <v>0</v>
      </c>
      <c r="T68" s="125">
        <f t="shared" si="50"/>
        <v>0</v>
      </c>
      <c r="U68" s="125">
        <f t="shared" si="50"/>
        <v>0</v>
      </c>
      <c r="V68" s="125">
        <f t="shared" si="50"/>
        <v>0</v>
      </c>
      <c r="W68" s="125">
        <f t="shared" si="50"/>
        <v>0</v>
      </c>
      <c r="X68" s="125">
        <f t="shared" si="50"/>
        <v>0</v>
      </c>
      <c r="Y68" s="125">
        <f t="shared" si="50"/>
        <v>0</v>
      </c>
      <c r="Z68" s="125">
        <f t="shared" si="50"/>
        <v>0</v>
      </c>
      <c r="AA68" s="125">
        <f t="shared" si="50"/>
        <v>0</v>
      </c>
      <c r="AB68" s="111"/>
      <c r="AC68" s="111"/>
      <c r="AD68" s="111"/>
      <c r="AE68" s="111"/>
      <c r="AF68" s="111"/>
      <c r="AG68" s="111"/>
      <c r="AH68" s="11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</row>
    <row r="69" spans="1:44" s="58" customFormat="1" x14ac:dyDescent="0.3">
      <c r="B69" s="192" t="s">
        <v>90</v>
      </c>
      <c r="C69" s="192"/>
      <c r="D69" s="127">
        <f>SUM(H69:AA69)</f>
        <v>0</v>
      </c>
      <c r="E69" s="128" t="e">
        <f t="shared" si="48"/>
        <v>#DIV/0!</v>
      </c>
      <c r="F69" s="129" t="e">
        <f t="shared" si="49"/>
        <v>#DIV/0!</v>
      </c>
      <c r="G69" s="100"/>
      <c r="H69" s="125">
        <f t="shared" ref="H69:AA69" si="51">H23</f>
        <v>0</v>
      </c>
      <c r="I69" s="125">
        <f t="shared" si="51"/>
        <v>0</v>
      </c>
      <c r="J69" s="125">
        <f t="shared" si="51"/>
        <v>0</v>
      </c>
      <c r="K69" s="125">
        <f t="shared" si="51"/>
        <v>0</v>
      </c>
      <c r="L69" s="125">
        <f t="shared" si="51"/>
        <v>0</v>
      </c>
      <c r="M69" s="125">
        <f t="shared" si="51"/>
        <v>0</v>
      </c>
      <c r="N69" s="125">
        <f t="shared" si="51"/>
        <v>0</v>
      </c>
      <c r="O69" s="125">
        <f t="shared" si="51"/>
        <v>0</v>
      </c>
      <c r="P69" s="125">
        <f t="shared" si="51"/>
        <v>0</v>
      </c>
      <c r="Q69" s="125">
        <f t="shared" si="51"/>
        <v>0</v>
      </c>
      <c r="R69" s="125">
        <f t="shared" si="51"/>
        <v>0</v>
      </c>
      <c r="S69" s="125">
        <f t="shared" si="51"/>
        <v>0</v>
      </c>
      <c r="T69" s="125">
        <f t="shared" si="51"/>
        <v>0</v>
      </c>
      <c r="U69" s="125">
        <f t="shared" si="51"/>
        <v>0</v>
      </c>
      <c r="V69" s="125">
        <f t="shared" si="51"/>
        <v>0</v>
      </c>
      <c r="W69" s="125">
        <f t="shared" si="51"/>
        <v>0</v>
      </c>
      <c r="X69" s="125">
        <f t="shared" si="51"/>
        <v>0</v>
      </c>
      <c r="Y69" s="125">
        <f t="shared" si="51"/>
        <v>0</v>
      </c>
      <c r="Z69" s="125">
        <f t="shared" si="51"/>
        <v>0</v>
      </c>
      <c r="AA69" s="125">
        <f t="shared" si="51"/>
        <v>0</v>
      </c>
      <c r="AB69" s="111"/>
      <c r="AC69" s="111"/>
      <c r="AD69" s="111"/>
      <c r="AE69" s="111"/>
      <c r="AF69" s="111"/>
      <c r="AG69" s="111"/>
      <c r="AH69" s="11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</row>
    <row r="70" spans="1:44" s="58" customFormat="1" x14ac:dyDescent="0.3">
      <c r="B70" s="192" t="s">
        <v>91</v>
      </c>
      <c r="C70" s="192"/>
      <c r="D70" s="127">
        <f>SUM(H70:AA70)</f>
        <v>0</v>
      </c>
      <c r="E70" s="128" t="e">
        <f t="shared" si="48"/>
        <v>#DIV/0!</v>
      </c>
      <c r="F70" s="129" t="e">
        <f t="shared" si="49"/>
        <v>#DIV/0!</v>
      </c>
      <c r="G70" s="100"/>
      <c r="H70" s="125">
        <f t="shared" ref="H70:AA70" si="52">H51</f>
        <v>0</v>
      </c>
      <c r="I70" s="125">
        <f t="shared" si="52"/>
        <v>0</v>
      </c>
      <c r="J70" s="125">
        <f t="shared" si="52"/>
        <v>0</v>
      </c>
      <c r="K70" s="125">
        <f t="shared" si="52"/>
        <v>0</v>
      </c>
      <c r="L70" s="125">
        <f t="shared" si="52"/>
        <v>0</v>
      </c>
      <c r="M70" s="125">
        <f t="shared" si="52"/>
        <v>0</v>
      </c>
      <c r="N70" s="125">
        <f t="shared" si="52"/>
        <v>0</v>
      </c>
      <c r="O70" s="125">
        <f t="shared" si="52"/>
        <v>0</v>
      </c>
      <c r="P70" s="125">
        <f t="shared" si="52"/>
        <v>0</v>
      </c>
      <c r="Q70" s="125">
        <f t="shared" si="52"/>
        <v>0</v>
      </c>
      <c r="R70" s="125">
        <f t="shared" si="52"/>
        <v>0</v>
      </c>
      <c r="S70" s="125">
        <f t="shared" si="52"/>
        <v>0</v>
      </c>
      <c r="T70" s="125">
        <f t="shared" si="52"/>
        <v>0</v>
      </c>
      <c r="U70" s="125">
        <f t="shared" si="52"/>
        <v>0</v>
      </c>
      <c r="V70" s="125">
        <f t="shared" si="52"/>
        <v>0</v>
      </c>
      <c r="W70" s="125">
        <f t="shared" si="52"/>
        <v>0</v>
      </c>
      <c r="X70" s="125">
        <f t="shared" si="52"/>
        <v>0</v>
      </c>
      <c r="Y70" s="125">
        <f t="shared" si="52"/>
        <v>0</v>
      </c>
      <c r="Z70" s="125">
        <f t="shared" si="52"/>
        <v>0</v>
      </c>
      <c r="AA70" s="125">
        <f t="shared" si="52"/>
        <v>0</v>
      </c>
      <c r="AB70" s="111"/>
      <c r="AC70" s="111"/>
      <c r="AD70" s="111"/>
      <c r="AE70" s="111"/>
      <c r="AF70" s="111"/>
      <c r="AG70" s="111"/>
      <c r="AH70" s="11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</row>
    <row r="71" spans="1:44" s="120" customFormat="1" x14ac:dyDescent="0.3">
      <c r="B71" s="189" t="s">
        <v>117</v>
      </c>
      <c r="C71" s="189"/>
      <c r="D71" s="127">
        <f>MAX((D68+D69),(D72))</f>
        <v>0</v>
      </c>
      <c r="E71" s="173" t="e">
        <f t="shared" si="48"/>
        <v>#DIV/0!</v>
      </c>
      <c r="F71" s="124" t="e">
        <f t="shared" si="49"/>
        <v>#DIV/0!</v>
      </c>
      <c r="G71" s="118"/>
      <c r="H71" s="121">
        <f>IF(OR(H68&gt;H70, H68=H70),H68+H69,H69+H70)</f>
        <v>0</v>
      </c>
      <c r="I71" s="121">
        <f t="shared" ref="I71:L71" si="53">IF(OR(I68&gt;I70, I68=I70),I68+I69,I69+I70)</f>
        <v>0</v>
      </c>
      <c r="J71" s="121">
        <f t="shared" si="53"/>
        <v>0</v>
      </c>
      <c r="K71" s="121">
        <f t="shared" si="53"/>
        <v>0</v>
      </c>
      <c r="L71" s="121">
        <f t="shared" si="53"/>
        <v>0</v>
      </c>
      <c r="M71" s="121">
        <f t="shared" ref="M71" si="54">IF(OR(M68&gt;M70, M68=M70),M68+M69,M69+M70)</f>
        <v>0</v>
      </c>
      <c r="N71" s="121">
        <f t="shared" ref="N71" si="55">IF(OR(N68&gt;N70, N68=N70),N68+N69,N69+N70)</f>
        <v>0</v>
      </c>
      <c r="O71" s="121">
        <f t="shared" ref="O71" si="56">IF(OR(O68&gt;O70, O68=O70),O68+O69,O69+O70)</f>
        <v>0</v>
      </c>
      <c r="P71" s="121">
        <f t="shared" ref="P71" si="57">IF(OR(P68&gt;P70, P68=P70),P68+P69,P69+P70)</f>
        <v>0</v>
      </c>
      <c r="Q71" s="121">
        <f t="shared" ref="Q71" si="58">IF(OR(Q68&gt;Q70, Q68=Q70),Q68+Q69,Q69+Q70)</f>
        <v>0</v>
      </c>
      <c r="R71" s="121">
        <f t="shared" ref="R71" si="59">IF(OR(R68&gt;R70, R68=R70),R68+R69,R69+R70)</f>
        <v>0</v>
      </c>
      <c r="S71" s="121">
        <f t="shared" ref="S71" si="60">IF(OR(S68&gt;S70, S68=S70),S68+S69,S69+S70)</f>
        <v>0</v>
      </c>
      <c r="T71" s="121">
        <f t="shared" ref="T71" si="61">IF(OR(T68&gt;T70, T68=T70),T68+T69,T69+T70)</f>
        <v>0</v>
      </c>
      <c r="U71" s="121">
        <f t="shared" ref="U71" si="62">IF(OR(U68&gt;U70, U68=U70),U68+U69,U69+U70)</f>
        <v>0</v>
      </c>
      <c r="V71" s="121">
        <f t="shared" ref="V71" si="63">IF(OR(V68&gt;V70, V68=V70),V68+V69,V69+V70)</f>
        <v>0</v>
      </c>
      <c r="W71" s="121">
        <f t="shared" ref="W71" si="64">IF(OR(W68&gt;W70, W68=W70),W68+W69,W69+W70)</f>
        <v>0</v>
      </c>
      <c r="X71" s="121">
        <f t="shared" ref="X71" si="65">IF(OR(X68&gt;X70, X68=X70),X68+X69,X69+X70)</f>
        <v>0</v>
      </c>
      <c r="Y71" s="121">
        <f t="shared" ref="Y71" si="66">IF(OR(Y68&gt;Y70, Y68=Y70),Y68+Y69,Y69+Y70)</f>
        <v>0</v>
      </c>
      <c r="Z71" s="121">
        <f t="shared" ref="Z71" si="67">IF(OR(Z68&gt;Z70, Z68=Z70),Z68+Z69,Z69+Z70)</f>
        <v>0</v>
      </c>
      <c r="AA71" s="121">
        <f t="shared" ref="AA71" si="68">IF(OR(AA68&gt;AA70, AA68=AA70),AA68+AA69,AA69+AA70)</f>
        <v>0</v>
      </c>
      <c r="AB71" s="119"/>
      <c r="AC71" s="119"/>
      <c r="AD71" s="119"/>
      <c r="AE71" s="119"/>
      <c r="AF71" s="119"/>
      <c r="AG71" s="119"/>
      <c r="AH71" s="119"/>
      <c r="AI71" s="95"/>
      <c r="AJ71" s="95"/>
      <c r="AK71" s="95"/>
      <c r="AL71" s="95"/>
      <c r="AM71" s="95"/>
      <c r="AN71" s="95"/>
      <c r="AO71" s="95"/>
      <c r="AP71" s="95"/>
      <c r="AQ71" s="95"/>
      <c r="AR71" s="95"/>
    </row>
    <row r="72" spans="1:44" s="120" customFormat="1" x14ac:dyDescent="0.3">
      <c r="B72" s="189" t="s">
        <v>92</v>
      </c>
      <c r="C72" s="189"/>
      <c r="D72" s="122">
        <f>SUM(H72:AA72)</f>
        <v>0</v>
      </c>
      <c r="E72" s="123" t="e">
        <f t="shared" si="48"/>
        <v>#DIV/0!</v>
      </c>
      <c r="F72" s="124" t="e">
        <f t="shared" si="49"/>
        <v>#DIV/0!</v>
      </c>
      <c r="G72" s="118"/>
      <c r="H72" s="121">
        <f>H69+H70</f>
        <v>0</v>
      </c>
      <c r="I72" s="121">
        <f>I69+I70</f>
        <v>0</v>
      </c>
      <c r="J72" s="121">
        <f>J69+J70</f>
        <v>0</v>
      </c>
      <c r="K72" s="121">
        <f>K69+K70</f>
        <v>0</v>
      </c>
      <c r="L72" s="121">
        <f t="shared" ref="L72:AA72" si="69">L69+L70</f>
        <v>0</v>
      </c>
      <c r="M72" s="121">
        <f t="shared" si="69"/>
        <v>0</v>
      </c>
      <c r="N72" s="121">
        <f t="shared" si="69"/>
        <v>0</v>
      </c>
      <c r="O72" s="121">
        <f t="shared" si="69"/>
        <v>0</v>
      </c>
      <c r="P72" s="121">
        <f t="shared" si="69"/>
        <v>0</v>
      </c>
      <c r="Q72" s="121">
        <f t="shared" si="69"/>
        <v>0</v>
      </c>
      <c r="R72" s="121">
        <f t="shared" si="69"/>
        <v>0</v>
      </c>
      <c r="S72" s="121">
        <f t="shared" si="69"/>
        <v>0</v>
      </c>
      <c r="T72" s="121">
        <f t="shared" si="69"/>
        <v>0</v>
      </c>
      <c r="U72" s="121">
        <f t="shared" si="69"/>
        <v>0</v>
      </c>
      <c r="V72" s="121">
        <f t="shared" si="69"/>
        <v>0</v>
      </c>
      <c r="W72" s="121">
        <f t="shared" si="69"/>
        <v>0</v>
      </c>
      <c r="X72" s="121">
        <f t="shared" si="69"/>
        <v>0</v>
      </c>
      <c r="Y72" s="121">
        <f t="shared" si="69"/>
        <v>0</v>
      </c>
      <c r="Z72" s="121">
        <f t="shared" si="69"/>
        <v>0</v>
      </c>
      <c r="AA72" s="121">
        <f t="shared" si="69"/>
        <v>0</v>
      </c>
      <c r="AB72" s="119"/>
      <c r="AC72" s="119"/>
      <c r="AD72" s="119"/>
      <c r="AE72" s="119"/>
      <c r="AF72" s="119"/>
      <c r="AG72" s="119"/>
      <c r="AH72" s="119"/>
      <c r="AI72" s="95"/>
      <c r="AJ72" s="95"/>
      <c r="AK72" s="95"/>
      <c r="AL72" s="95"/>
      <c r="AM72" s="95"/>
      <c r="AN72" s="95"/>
      <c r="AO72" s="95"/>
      <c r="AP72" s="95"/>
      <c r="AQ72" s="95"/>
      <c r="AR72" s="95"/>
    </row>
    <row r="73" spans="1:44" s="163" customFormat="1" x14ac:dyDescent="0.3">
      <c r="B73" s="178" t="s">
        <v>94</v>
      </c>
      <c r="C73" s="176"/>
      <c r="D73" s="164" t="e" cm="1">
        <f t="array" ref="D73">LOOKUP(2,1/(H73:AA73&lt;&gt;0),H73:AA73)</f>
        <v>#N/A</v>
      </c>
      <c r="E73" s="165"/>
      <c r="F73" s="124"/>
      <c r="G73" s="166"/>
      <c r="H73" s="167">
        <f t="shared" ref="H73" si="70">IF(G73-H40+H41-H51&lt;0,"0",G73-H40+H41-H51)</f>
        <v>0</v>
      </c>
      <c r="I73" s="167">
        <f>IF(H73-I40+I41-I51&lt;0,"0",H73-I40+I41-I51)</f>
        <v>0</v>
      </c>
      <c r="J73" s="167">
        <f>IF(I73-J40+J41-J51&lt;0,"0",I73-J40+J41-J51)</f>
        <v>0</v>
      </c>
      <c r="K73" s="167">
        <f t="shared" ref="K73:AA73" si="71">IF(J73-K40+K41-K51&lt;0,"0",J73-K40+K41-K51)</f>
        <v>0</v>
      </c>
      <c r="L73" s="167">
        <f t="shared" si="71"/>
        <v>0</v>
      </c>
      <c r="M73" s="167">
        <f t="shared" si="71"/>
        <v>0</v>
      </c>
      <c r="N73" s="167">
        <f t="shared" si="71"/>
        <v>0</v>
      </c>
      <c r="O73" s="167">
        <f t="shared" si="71"/>
        <v>0</v>
      </c>
      <c r="P73" s="167">
        <f t="shared" si="71"/>
        <v>0</v>
      </c>
      <c r="Q73" s="167">
        <f t="shared" si="71"/>
        <v>0</v>
      </c>
      <c r="R73" s="167">
        <f t="shared" si="71"/>
        <v>0</v>
      </c>
      <c r="S73" s="167">
        <f t="shared" si="71"/>
        <v>0</v>
      </c>
      <c r="T73" s="167">
        <f t="shared" si="71"/>
        <v>0</v>
      </c>
      <c r="U73" s="167">
        <f t="shared" si="71"/>
        <v>0</v>
      </c>
      <c r="V73" s="167">
        <f t="shared" si="71"/>
        <v>0</v>
      </c>
      <c r="W73" s="167">
        <f t="shared" si="71"/>
        <v>0</v>
      </c>
      <c r="X73" s="167">
        <f t="shared" si="71"/>
        <v>0</v>
      </c>
      <c r="Y73" s="167">
        <f t="shared" si="71"/>
        <v>0</v>
      </c>
      <c r="Z73" s="167">
        <f t="shared" si="71"/>
        <v>0</v>
      </c>
      <c r="AA73" s="167">
        <f t="shared" si="71"/>
        <v>0</v>
      </c>
      <c r="AB73" s="168"/>
      <c r="AC73" s="168"/>
      <c r="AD73" s="168"/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</row>
    <row r="74" spans="1:44" s="163" customFormat="1" x14ac:dyDescent="0.3">
      <c r="B74" s="189"/>
      <c r="C74" s="189"/>
      <c r="D74" s="164"/>
      <c r="E74" s="170"/>
      <c r="F74" s="171"/>
      <c r="G74" s="166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</row>
    <row r="75" spans="1:44" hidden="1" x14ac:dyDescent="0.3">
      <c r="A75" s="25" t="s">
        <v>106</v>
      </c>
    </row>
    <row r="76" spans="1:44" hidden="1" x14ac:dyDescent="0.3">
      <c r="A76" s="25" t="s">
        <v>107</v>
      </c>
      <c r="D76" s="56"/>
      <c r="I76" s="162"/>
    </row>
    <row r="77" spans="1:44" x14ac:dyDescent="0.3">
      <c r="D77" s="56"/>
    </row>
    <row r="78" spans="1:44" x14ac:dyDescent="0.3">
      <c r="D78" s="56"/>
    </row>
    <row r="79" spans="1:44" x14ac:dyDescent="0.3">
      <c r="D79" s="56"/>
    </row>
    <row r="80" spans="1:44" x14ac:dyDescent="0.3">
      <c r="D80" s="56"/>
    </row>
    <row r="81" spans="4:4" x14ac:dyDescent="0.3">
      <c r="D81" s="56"/>
    </row>
    <row r="82" spans="4:4" x14ac:dyDescent="0.3">
      <c r="D82" s="56"/>
    </row>
    <row r="83" spans="4:4" x14ac:dyDescent="0.3">
      <c r="D83" s="56"/>
    </row>
    <row r="84" spans="4:4" x14ac:dyDescent="0.3">
      <c r="D84" s="56"/>
    </row>
    <row r="85" spans="4:4" x14ac:dyDescent="0.3">
      <c r="D85" s="56"/>
    </row>
  </sheetData>
  <sheetProtection algorithmName="SHA-512" hashValue="tzPpGj/laWitVWDJtS8SAY+5V1KaBEzzFVc+88tASDxRU3WqbNpMszL+VuJibel6woe0p4J6O5pltOVZclPVOA==" saltValue="jgXsyDQmYQciV5VjqL9Q7Q==" spinCount="100000" sheet="1" objects="1" scenarios="1"/>
  <mergeCells count="14">
    <mergeCell ref="B74:C74"/>
    <mergeCell ref="B63:C63"/>
    <mergeCell ref="B64:C64"/>
    <mergeCell ref="P2:R2"/>
    <mergeCell ref="M2:O2"/>
    <mergeCell ref="B60:C60"/>
    <mergeCell ref="B61:C61"/>
    <mergeCell ref="B62:C62"/>
    <mergeCell ref="B68:C68"/>
    <mergeCell ref="B69:C69"/>
    <mergeCell ref="B70:C70"/>
    <mergeCell ref="B71:C71"/>
    <mergeCell ref="B72:C72"/>
    <mergeCell ref="M3:O3"/>
  </mergeCells>
  <conditionalFormatting sqref="H41">
    <cfRule type="expression" dxfId="13" priority="14">
      <formula>(H52&gt;0)</formula>
    </cfRule>
  </conditionalFormatting>
  <conditionalFormatting sqref="H22:AA22">
    <cfRule type="expression" dxfId="12" priority="6">
      <formula>(H51&gt;0)</formula>
    </cfRule>
  </conditionalFormatting>
  <conditionalFormatting sqref="H23:AA23">
    <cfRule type="expression" dxfId="11" priority="7">
      <formula>(H50&gt;0)</formula>
    </cfRule>
  </conditionalFormatting>
  <conditionalFormatting sqref="H36:AA36">
    <cfRule type="expression" dxfId="10" priority="10">
      <formula>(H51&gt;0)</formula>
    </cfRule>
  </conditionalFormatting>
  <conditionalFormatting sqref="H37:AA37">
    <cfRule type="expression" dxfId="9" priority="21">
      <formula>$P$3="YES"</formula>
    </cfRule>
  </conditionalFormatting>
  <conditionalFormatting sqref="H38:AA38">
    <cfRule type="expression" dxfId="8" priority="8">
      <formula>(H51&gt;0)</formula>
    </cfRule>
  </conditionalFormatting>
  <conditionalFormatting sqref="H39:AA39">
    <cfRule type="expression" dxfId="7" priority="11">
      <formula>(H50&gt;0)</formula>
    </cfRule>
  </conditionalFormatting>
  <conditionalFormatting sqref="H41:AA41">
    <cfRule type="expression" dxfId="6" priority="13">
      <formula>(H50&gt;0)</formula>
    </cfRule>
  </conditionalFormatting>
  <conditionalFormatting sqref="H50:AA50">
    <cfRule type="expression" dxfId="5" priority="1">
      <formula>(H51&gt;0)</formula>
    </cfRule>
  </conditionalFormatting>
  <conditionalFormatting sqref="H51:AA51">
    <cfRule type="expression" dxfId="4" priority="2">
      <formula>(H50&gt;0)</formula>
    </cfRule>
  </conditionalFormatting>
  <conditionalFormatting sqref="H65:AA65">
    <cfRule type="expression" dxfId="3" priority="3">
      <formula>($P$3="NO")</formula>
    </cfRule>
  </conditionalFormatting>
  <conditionalFormatting sqref="H66:AA66">
    <cfRule type="expression" dxfId="2" priority="5">
      <formula>($P$3="yes")</formula>
    </cfRule>
  </conditionalFormatting>
  <conditionalFormatting sqref="I37:AA37">
    <cfRule type="expression" dxfId="1" priority="9">
      <formula>(I51&gt;0)</formula>
    </cfRule>
  </conditionalFormatting>
  <conditionalFormatting sqref="I40:AA40">
    <cfRule type="expression" dxfId="0" priority="18">
      <formula>(I50&gt;0)</formula>
    </cfRule>
  </conditionalFormatting>
  <dataValidations xWindow="569" yWindow="682" count="11">
    <dataValidation allowBlank="1" showInputMessage="1" showErrorMessage="1" prompt="Do NOT mix HOME &amp; AHTF in the same unit._x000a_" sqref="H44:AA44" xr:uid="{00000000-0002-0000-0000-000002000000}"/>
    <dataValidation type="list" allowBlank="1" showInputMessage="1" showErrorMessage="1" sqref="H5:AA5" xr:uid="{00000000-0002-0000-0000-000003000000}">
      <formula1>"New, Rehab, Reconstruction"</formula1>
    </dataValidation>
    <dataValidation allowBlank="1" showInputMessage="1" showErrorMessage="1" prompt="Maximum buyer assistance: $50,000_x000a_" sqref="H50:AA51" xr:uid="{00000000-0002-0000-0000-000004000000}"/>
    <dataValidation allowBlank="1" showInputMessage="1" showErrorMessage="1" prompt="Applicant must be already be a KHC-designated CHDO to retain proceeds." sqref="H65:AA66" xr:uid="{00000000-0002-0000-0000-000005000000}"/>
    <dataValidation allowBlank="1" showErrorMessage="1" prompt="Do NOT mix HOME &amp; AHTF in the same unit._x000a_" sqref="H36:H39 I36:AA36 I38:AA39" xr:uid="{00000000-0002-0000-0000-000006000000}"/>
    <dataValidation allowBlank="1" showInputMessage="1" showErrorMessage="1" prompt="AHTF funds can be revolved during the project but remaining balance must be repaid after all home built and sold." sqref="H73:AA74" xr:uid="{00000000-0002-0000-0000-000007000000}"/>
    <dataValidation allowBlank="1" showErrorMessage="1" prompt="_x000a_" sqref="H40:H41 I41:AA41" xr:uid="{00000000-0002-0000-0000-000008000000}"/>
    <dataValidation type="list" showInputMessage="1" showErrorMessage="1" sqref="P3" xr:uid="{B1170F91-6049-43EB-B87A-D4E2357BD333}">
      <formula1>$A$74:$A76</formula1>
    </dataValidation>
    <dataValidation allowBlank="1" showInputMessage="1" showErrorMessage="1" prompt="Surplus HOME funds (see line 66) can be revolved from one unit to the next during the project, but remaining balance must be repaid after all home built and sold._x000a_" sqref="I37:AA37" xr:uid="{CC7C07B8-6221-4030-B4C5-5E9154F8160E}"/>
    <dataValidation allowBlank="1" showInputMessage="1" showErrorMessage="1" prompt="Surplus AHTF (see line 73) can be revolved from one unit to the next during the project, but remaining balance must be repaid after all home built and sold." sqref="I40:AA40" xr:uid="{ACA87332-09C1-41D6-B3E8-13473D0E6715}"/>
    <dataValidation allowBlank="1" showInputMessage="1" showErrorMessage="1" prompt="Maximum HOME or AHTF development subsidy is $45,000." sqref="H22:AA23" xr:uid="{987E04AB-C0F1-47A5-8F9F-7E2580799565}"/>
  </dataValidations>
  <printOptions horizontalCentered="1"/>
  <pageMargins left="0.25" right="0.25" top="0.75" bottom="0.75" header="0.3" footer="0.3"/>
  <pageSetup paperSize="17" scale="68" orientation="landscape" r:id="rId1"/>
  <headerFooter>
    <oddFooter>&amp;L&amp;"-,Italic"&amp;10&amp;K01+034Projected Sources &amp; Uses&amp;R&amp;"-,Italic"&amp;10&amp;K01+034Page &amp;P of &amp;N</oddFooter>
  </headerFooter>
  <rowBreaks count="1" manualBreakCount="1">
    <brk id="46" min="1" max="26" man="1"/>
  </rowBreaks>
  <colBreaks count="1" manualBreakCount="1">
    <brk id="18" max="7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39"/>
  <sheetViews>
    <sheetView zoomScaleNormal="100" workbookViewId="0">
      <selection activeCell="K22" sqref="K22"/>
    </sheetView>
  </sheetViews>
  <sheetFormatPr defaultColWidth="8.6640625" defaultRowHeight="14.4" x14ac:dyDescent="0.3"/>
  <cols>
    <col min="1" max="1" width="4.33203125" style="21" customWidth="1"/>
    <col min="2" max="2" width="6.33203125" style="21" customWidth="1"/>
    <col min="3" max="3" width="38.5546875" style="21" customWidth="1"/>
    <col min="4" max="4" width="15.44140625" style="105" customWidth="1"/>
    <col min="5" max="5" width="1.33203125" style="21" customWidth="1"/>
    <col min="6" max="6" width="1.5546875" style="21" customWidth="1"/>
    <col min="7" max="7" width="15.6640625" style="21" customWidth="1"/>
    <col min="8" max="16384" width="8.6640625" style="21"/>
  </cols>
  <sheetData>
    <row r="2" spans="2:7" ht="18" x14ac:dyDescent="0.35">
      <c r="B2" s="194" t="s">
        <v>55</v>
      </c>
      <c r="C2" s="194"/>
      <c r="D2" s="194"/>
      <c r="E2" s="194"/>
      <c r="F2" s="194"/>
      <c r="G2" s="194"/>
    </row>
    <row r="3" spans="2:7" x14ac:dyDescent="0.3">
      <c r="B3" s="195" t="s">
        <v>61</v>
      </c>
      <c r="C3" s="195"/>
      <c r="D3" s="195"/>
      <c r="E3" s="195"/>
      <c r="F3" s="195"/>
      <c r="G3" s="195"/>
    </row>
    <row r="4" spans="2:7" ht="5.0999999999999996" customHeight="1" x14ac:dyDescent="0.3">
      <c r="B4" s="22"/>
    </row>
    <row r="5" spans="2:7" ht="10.199999999999999" customHeight="1" x14ac:dyDescent="0.3">
      <c r="B5" s="18"/>
      <c r="C5" s="23"/>
      <c r="D5" s="19"/>
      <c r="E5" s="24"/>
      <c r="F5" s="18"/>
      <c r="G5" s="23"/>
    </row>
    <row r="6" spans="2:7" ht="10.199999999999999" customHeight="1" x14ac:dyDescent="0.3">
      <c r="B6" s="20"/>
      <c r="C6" s="132"/>
      <c r="D6" s="133"/>
      <c r="E6" s="134"/>
      <c r="F6" s="20"/>
      <c r="G6" s="132"/>
    </row>
    <row r="7" spans="2:7" x14ac:dyDescent="0.3">
      <c r="B7" s="20"/>
      <c r="C7" s="135" t="str">
        <f>'1)Single Family Homebuyer Dev.'!M2</f>
        <v>Applicant Organization Name:</v>
      </c>
      <c r="D7" s="193">
        <f>'1)Single Family Homebuyer Dev.'!P2</f>
        <v>0</v>
      </c>
      <c r="E7" s="193"/>
      <c r="F7" s="193"/>
      <c r="G7" s="193"/>
    </row>
    <row r="8" spans="2:7" x14ac:dyDescent="0.3">
      <c r="B8" s="20"/>
      <c r="C8" s="135"/>
      <c r="D8" s="106"/>
      <c r="E8" s="174"/>
      <c r="F8" s="174"/>
      <c r="G8" s="174"/>
    </row>
    <row r="9" spans="2:7" x14ac:dyDescent="0.3">
      <c r="B9" s="20"/>
      <c r="C9" s="136" t="s">
        <v>62</v>
      </c>
      <c r="D9" s="133"/>
      <c r="E9" s="134"/>
      <c r="F9" s="20"/>
      <c r="G9" s="132"/>
    </row>
    <row r="10" spans="2:7" x14ac:dyDescent="0.3">
      <c r="B10" s="137"/>
      <c r="C10" s="137" t="s">
        <v>38</v>
      </c>
      <c r="D10" s="138">
        <f>COUNT('1)Single Family Homebuyer Dev.'!H6:AA6)</f>
        <v>0</v>
      </c>
      <c r="E10" s="137"/>
      <c r="F10" s="137"/>
      <c r="G10" s="137"/>
    </row>
    <row r="11" spans="2:7" x14ac:dyDescent="0.3">
      <c r="B11" s="137"/>
      <c r="C11" s="137" t="s">
        <v>57</v>
      </c>
      <c r="D11" s="139" t="e">
        <f>'1)Single Family Homebuyer Dev.'!F6</f>
        <v>#DIV/0!</v>
      </c>
      <c r="E11" s="137"/>
      <c r="F11" s="137"/>
      <c r="G11" s="137"/>
    </row>
    <row r="12" spans="2:7" x14ac:dyDescent="0.3">
      <c r="B12" s="137"/>
      <c r="C12" s="137" t="s">
        <v>58</v>
      </c>
      <c r="D12" s="140" t="e">
        <f>'1)Single Family Homebuyer Dev.'!F7</f>
        <v>#DIV/0!</v>
      </c>
      <c r="E12" s="137"/>
      <c r="F12" s="137"/>
      <c r="G12" s="137"/>
    </row>
    <row r="13" spans="2:7" x14ac:dyDescent="0.3">
      <c r="B13" s="137"/>
      <c r="C13" s="137" t="s">
        <v>59</v>
      </c>
      <c r="D13" s="140" t="e">
        <f>'1)Single Family Homebuyer Dev.'!F8</f>
        <v>#DIV/0!</v>
      </c>
      <c r="E13" s="137"/>
      <c r="F13" s="137"/>
      <c r="G13" s="137"/>
    </row>
    <row r="14" spans="2:7" x14ac:dyDescent="0.3">
      <c r="B14" s="137"/>
      <c r="C14" s="137"/>
      <c r="D14" s="140"/>
      <c r="E14" s="137"/>
      <c r="F14" s="137"/>
      <c r="G14" s="137"/>
    </row>
    <row r="15" spans="2:7" x14ac:dyDescent="0.3">
      <c r="B15" s="137"/>
      <c r="C15" s="136" t="s">
        <v>64</v>
      </c>
      <c r="D15" s="140"/>
      <c r="E15" s="137"/>
      <c r="F15" s="137"/>
      <c r="G15" s="137"/>
    </row>
    <row r="16" spans="2:7" x14ac:dyDescent="0.3">
      <c r="B16" s="137"/>
      <c r="C16" s="137" t="s">
        <v>37</v>
      </c>
      <c r="D16" s="141" t="str">
        <f>'1)Single Family Homebuyer Dev.'!F18</f>
        <v/>
      </c>
      <c r="E16" s="137"/>
      <c r="F16" s="137"/>
      <c r="G16" s="137"/>
    </row>
    <row r="17" spans="2:7" x14ac:dyDescent="0.3">
      <c r="B17" s="137"/>
      <c r="C17" s="137" t="s">
        <v>39</v>
      </c>
      <c r="D17" s="154" t="e">
        <f>'1)Single Family Homebuyer Dev.'!D13/SqFt</f>
        <v>#DIV/0!</v>
      </c>
      <c r="E17" s="137"/>
      <c r="F17" s="137"/>
      <c r="G17" s="137"/>
    </row>
    <row r="18" spans="2:7" x14ac:dyDescent="0.3">
      <c r="B18" s="137"/>
      <c r="C18" s="137" t="s">
        <v>40</v>
      </c>
      <c r="D18" s="142" t="str">
        <f>'1)Single Family Homebuyer Dev.'!F21</f>
        <v/>
      </c>
      <c r="E18" s="137"/>
      <c r="F18" s="137"/>
      <c r="G18" s="137"/>
    </row>
    <row r="19" spans="2:7" x14ac:dyDescent="0.3">
      <c r="B19" s="137"/>
      <c r="C19" s="137" t="s">
        <v>56</v>
      </c>
      <c r="D19" s="142" t="str">
        <f>'1)Single Family Homebuyer Dev.'!F48</f>
        <v/>
      </c>
      <c r="E19" s="137"/>
      <c r="F19" s="137"/>
      <c r="G19" s="137"/>
    </row>
    <row r="20" spans="2:7" x14ac:dyDescent="0.3">
      <c r="B20" s="137"/>
      <c r="C20" s="137" t="s">
        <v>66</v>
      </c>
      <c r="D20" s="142" t="str">
        <f>'1)Single Family Homebuyer Dev.'!F17</f>
        <v/>
      </c>
      <c r="E20" s="137"/>
      <c r="F20" s="137"/>
      <c r="G20" s="137"/>
    </row>
    <row r="21" spans="2:7" x14ac:dyDescent="0.3">
      <c r="B21" s="137"/>
      <c r="C21" s="137" t="s">
        <v>67</v>
      </c>
      <c r="D21" s="143" t="e">
        <f>'1)Single Family Homebuyer Dev.'!D17/(TDC-'1)Single Family Homebuyer Dev.'!D12)</f>
        <v>#DIV/0!</v>
      </c>
      <c r="E21" s="137"/>
      <c r="F21" s="137"/>
      <c r="G21" s="137"/>
    </row>
    <row r="22" spans="2:7" x14ac:dyDescent="0.3">
      <c r="B22" s="137"/>
      <c r="C22" s="137" t="s">
        <v>87</v>
      </c>
      <c r="D22" s="143" t="e">
        <f>#REF!/TDC</f>
        <v>#REF!</v>
      </c>
      <c r="E22" s="137"/>
      <c r="F22" s="137"/>
      <c r="G22" s="137"/>
    </row>
    <row r="23" spans="2:7" x14ac:dyDescent="0.3">
      <c r="B23" s="137"/>
      <c r="C23" s="137"/>
      <c r="D23" s="142"/>
      <c r="E23" s="137"/>
      <c r="F23" s="137"/>
      <c r="G23" s="137"/>
    </row>
    <row r="24" spans="2:7" x14ac:dyDescent="0.3">
      <c r="B24" s="137"/>
      <c r="C24" s="136" t="s">
        <v>63</v>
      </c>
      <c r="D24" s="138"/>
      <c r="E24" s="137"/>
      <c r="F24" s="137"/>
    </row>
    <row r="25" spans="2:7" x14ac:dyDescent="0.3">
      <c r="B25" s="137"/>
      <c r="C25" s="137" t="s">
        <v>79</v>
      </c>
      <c r="D25" s="141">
        <f>'1)Single Family Homebuyer Dev.'!D63</f>
        <v>0</v>
      </c>
      <c r="E25" s="137"/>
      <c r="F25" s="137"/>
      <c r="G25" s="147"/>
    </row>
    <row r="26" spans="2:7" x14ac:dyDescent="0.3">
      <c r="B26" s="137"/>
      <c r="C26" s="137" t="s">
        <v>49</v>
      </c>
      <c r="D26" s="141">
        <f>'1)Single Family Homebuyer Dev.'!D71</f>
        <v>0</v>
      </c>
      <c r="E26" s="137"/>
      <c r="F26" s="137"/>
      <c r="G26" s="144" t="s">
        <v>81</v>
      </c>
    </row>
    <row r="27" spans="2:7" s="152" customFormat="1" x14ac:dyDescent="0.3">
      <c r="B27" s="148"/>
      <c r="C27" s="149" t="s">
        <v>86</v>
      </c>
      <c r="D27" s="150">
        <f>D25+D26</f>
        <v>0</v>
      </c>
      <c r="E27" s="148"/>
      <c r="F27" s="148"/>
      <c r="G27" s="151" t="e">
        <f>D27/$D$10</f>
        <v>#DIV/0!</v>
      </c>
    </row>
    <row r="28" spans="2:7" ht="18.600000000000001" customHeight="1" x14ac:dyDescent="0.3">
      <c r="B28" s="137"/>
      <c r="C28" s="137" t="s">
        <v>80</v>
      </c>
      <c r="D28" s="141">
        <f>'1)Single Family Homebuyer Dev.'!D64</f>
        <v>0</v>
      </c>
      <c r="E28" s="137"/>
      <c r="F28" s="137"/>
      <c r="G28" s="147"/>
    </row>
    <row r="29" spans="2:7" x14ac:dyDescent="0.3">
      <c r="B29" s="137"/>
      <c r="C29" s="137" t="s">
        <v>105</v>
      </c>
      <c r="D29" s="141">
        <f>'1)Single Family Homebuyer Dev.'!D72</f>
        <v>0</v>
      </c>
      <c r="E29" s="137"/>
      <c r="F29" s="137"/>
      <c r="G29" s="144" t="s">
        <v>81</v>
      </c>
    </row>
    <row r="30" spans="2:7" x14ac:dyDescent="0.3">
      <c r="B30" s="137"/>
      <c r="C30" s="103" t="s">
        <v>53</v>
      </c>
      <c r="D30" s="145">
        <f>'1)Single Family Homebuyer Dev.'!D65</f>
        <v>0</v>
      </c>
      <c r="E30" s="137"/>
      <c r="F30" s="137"/>
      <c r="G30" s="147" t="e">
        <f t="shared" ref="G30" si="0">D30/$D$10</f>
        <v>#DIV/0!</v>
      </c>
    </row>
    <row r="31" spans="2:7" x14ac:dyDescent="0.3">
      <c r="B31" s="137"/>
      <c r="C31" s="103" t="s">
        <v>114</v>
      </c>
      <c r="D31" s="145" t="e">
        <f>'1)Single Family Homebuyer Dev.'!D66</f>
        <v>#N/A</v>
      </c>
      <c r="E31" s="137"/>
      <c r="F31" s="137"/>
      <c r="G31" s="147"/>
    </row>
    <row r="32" spans="2:7" x14ac:dyDescent="0.3">
      <c r="B32" s="137"/>
      <c r="C32" s="103" t="s">
        <v>101</v>
      </c>
      <c r="D32" s="145" t="e">
        <f>'1)Single Family Homebuyer Dev.'!D73</f>
        <v>#N/A</v>
      </c>
      <c r="E32" s="137"/>
      <c r="F32" s="137"/>
      <c r="G32" s="147"/>
    </row>
    <row r="33" spans="2:7" x14ac:dyDescent="0.3">
      <c r="B33" s="137"/>
      <c r="C33" s="73"/>
      <c r="D33" s="142"/>
      <c r="E33" s="137"/>
      <c r="F33" s="137"/>
      <c r="G33" s="146"/>
    </row>
    <row r="34" spans="2:7" x14ac:dyDescent="0.3">
      <c r="B34" s="137"/>
      <c r="C34" s="136" t="s">
        <v>82</v>
      </c>
      <c r="D34" s="142"/>
      <c r="E34" s="137"/>
      <c r="F34" s="137"/>
      <c r="G34" s="144" t="s">
        <v>81</v>
      </c>
    </row>
    <row r="35" spans="2:7" x14ac:dyDescent="0.3">
      <c r="B35" s="137"/>
      <c r="C35" s="73" t="s">
        <v>83</v>
      </c>
      <c r="D35" s="142">
        <f>'1)Single Family Homebuyer Dev.'!D24+'1)Single Family Homebuyer Dev.'!D25+'1)Single Family Homebuyer Dev.'!D26</f>
        <v>0</v>
      </c>
      <c r="E35" s="137"/>
      <c r="F35" s="137"/>
      <c r="G35" s="151" t="e">
        <f>D35/$D$10</f>
        <v>#DIV/0!</v>
      </c>
    </row>
    <row r="36" spans="2:7" x14ac:dyDescent="0.3">
      <c r="B36" s="137"/>
      <c r="C36" s="73" t="s">
        <v>84</v>
      </c>
      <c r="D36" s="142">
        <f>'1)Single Family Homebuyer Dev.'!D32+'1)Single Family Homebuyer Dev.'!D33+'1)Single Family Homebuyer Dev.'!D34+'1)Single Family Homebuyer Dev.'!D35</f>
        <v>0</v>
      </c>
      <c r="E36" s="137"/>
      <c r="F36" s="137"/>
      <c r="G36" s="151" t="e">
        <f>D36/$D$10</f>
        <v>#DIV/0!</v>
      </c>
    </row>
    <row r="37" spans="2:7" x14ac:dyDescent="0.3">
      <c r="B37" s="137"/>
      <c r="C37" s="73" t="s">
        <v>85</v>
      </c>
      <c r="D37" s="142">
        <f>'1)Single Family Homebuyer Dev.'!D53+'1)Single Family Homebuyer Dev.'!D52</f>
        <v>0</v>
      </c>
      <c r="E37" s="137"/>
      <c r="F37" s="137"/>
      <c r="G37" s="151" t="e">
        <f>D37/$D$10</f>
        <v>#DIV/0!</v>
      </c>
    </row>
    <row r="38" spans="2:7" x14ac:dyDescent="0.3">
      <c r="B38" s="137"/>
      <c r="C38" s="137"/>
      <c r="D38" s="138"/>
      <c r="E38" s="137"/>
      <c r="F38" s="137"/>
      <c r="G38" s="137"/>
    </row>
    <row r="39" spans="2:7" ht="10.199999999999999" customHeight="1" x14ac:dyDescent="0.3">
      <c r="B39" s="18"/>
      <c r="C39" s="23"/>
      <c r="D39" s="19"/>
      <c r="E39" s="24"/>
      <c r="F39" s="18"/>
      <c r="G39" s="23"/>
    </row>
  </sheetData>
  <sheetProtection algorithmName="SHA-512" hashValue="sw6Mk1QO0BkjGRBgjhWElEBEbRKRtTTvV+51w4ct+Twfl/sSAKJoDacnJmqLanSyDo/FCw+aipq6+8pkzFbs3g==" saltValue="j7VjmiwVDdrn8eaqLsRIow==" spinCount="100000" sheet="1" selectLockedCells="1" selectUnlockedCells="1"/>
  <mergeCells count="3">
    <mergeCell ref="D7:G7"/>
    <mergeCell ref="B2:G2"/>
    <mergeCell ref="B3:G3"/>
  </mergeCells>
  <printOptions horizontalCentered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B2E52653479E40A5277B2AE0A7B210" ma:contentTypeVersion="1" ma:contentTypeDescription="Create a new document." ma:contentTypeScope="" ma:versionID="944240f33e6502e6b6b32538b94e0f5e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f2aa9ed40e72a78c3822fc753b43e8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BB9540A-776B-4A26-AC8A-ED0D6F0997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1C83FA-46D4-47A8-8487-553F54FF33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19554B-2F6F-44CA-A063-C1610827EA3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1)Single Family Homebuyer Dev.</vt:lpstr>
      <vt:lpstr>2)Summary</vt:lpstr>
      <vt:lpstr>'1)Single Family Homebuyer Dev.'!Print_Area</vt:lpstr>
      <vt:lpstr>'2)Summary'!Print_Area</vt:lpstr>
      <vt:lpstr>'1)Single Family Homebuyer Dev.'!Print_Titles</vt:lpstr>
      <vt:lpstr>SqFt</vt:lpstr>
      <vt:lpstr>TDC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Smith</dc:creator>
  <cp:lastModifiedBy>Jessica Shelton</cp:lastModifiedBy>
  <cp:lastPrinted>2019-03-11T18:40:21Z</cp:lastPrinted>
  <dcterms:created xsi:type="dcterms:W3CDTF">2019-02-05T01:10:53Z</dcterms:created>
  <dcterms:modified xsi:type="dcterms:W3CDTF">2025-11-14T13:45:55Z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0x0101006CB2E52653479E40A5277B2AE0A7B210</vt:lpwstr>
  </property>
</Properties>
</file>